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83" i="1" l="1"/>
  <c r="D182" i="1"/>
  <c r="D172" i="1"/>
  <c r="D171" i="1"/>
  <c r="D160" i="1"/>
  <c r="D161" i="1"/>
  <c r="D150" i="1"/>
  <c r="D149" i="1"/>
  <c r="D196" i="1"/>
  <c r="D198" i="1" s="1"/>
  <c r="D185" i="1"/>
  <c r="D187" i="1" s="1"/>
  <c r="D174" i="1"/>
  <c r="D176" i="1" s="1"/>
  <c r="D163" i="1"/>
  <c r="D165" i="1" s="1"/>
  <c r="D152" i="1"/>
  <c r="D154" i="1" s="1"/>
  <c r="D195" i="1"/>
  <c r="D194" i="1"/>
  <c r="D193" i="1"/>
  <c r="D192" i="1"/>
  <c r="D184" i="1"/>
  <c r="D181" i="1"/>
  <c r="D173" i="1"/>
  <c r="D170" i="1"/>
  <c r="D162" i="1"/>
  <c r="D151" i="1"/>
  <c r="D148" i="1"/>
  <c r="D70" i="1"/>
  <c r="D67" i="1"/>
  <c r="D64" i="1"/>
  <c r="D61" i="1"/>
  <c r="D58" i="1"/>
  <c r="D56" i="1"/>
  <c r="D41" i="1"/>
  <c r="D38" i="1"/>
  <c r="D35" i="1"/>
  <c r="D32" i="1"/>
  <c r="D29" i="1"/>
  <c r="D17" i="1"/>
  <c r="D12" i="1"/>
  <c r="D11" i="1"/>
  <c r="D141" i="1" l="1"/>
  <c r="D144" i="1"/>
  <c r="D16" i="1" l="1"/>
  <c r="D25" i="1" l="1"/>
  <c r="D22" i="1" l="1"/>
</calcChain>
</file>

<file path=xl/sharedStrings.xml><?xml version="1.0" encoding="utf-8"?>
<sst xmlns="http://schemas.openxmlformats.org/spreadsheetml/2006/main" count="666" uniqueCount="150">
  <si>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</si>
  <si>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</si>
  <si>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</si>
  <si>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</si>
  <si>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</si>
  <si>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</si>
  <si>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</si>
  <si>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</si>
  <si>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</si>
  <si>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</si>
  <si>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</si>
  <si>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</si>
  <si>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</si>
  <si>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</si>
  <si>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</si>
  <si>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</si>
  <si>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</si>
  <si>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</si>
  <si>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</si>
  <si>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</si>
  <si>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</si>
  <si>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</si>
  <si>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</si>
  <si>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</si>
  <si>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</si>
  <si>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</si>
  <si>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</si>
  <si>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</si>
  <si>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</si>
  <si>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</si>
  <si>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</si>
  <si>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</si>
  <si>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</si>
  <si>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</si>
  <si>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</si>
  <si>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</si>
  <si>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</si>
  <si>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</si>
  <si>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</si>
  <si>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</si>
  <si>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</si>
  <si>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</si>
  <si>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</si>
  <si>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</si>
  <si>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</si>
  <si>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</si>
  <si>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</si>
  <si>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</si>
  <si>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</si>
  <si>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</si>
  <si>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</si>
  <si>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</si>
  <si>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</si>
  <si>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</si>
  <si>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</si>
  <si>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</si>
  <si>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</si>
  <si>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</si>
  <si>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</si>
  <si>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</si>
  <si>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</si>
  <si>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</si>
  <si>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</si>
  <si>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</si>
  <si>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</si>
  <si>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</si>
  <si>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</si>
  <si>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</si>
  <si>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</si>
  <si>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</si>
  <si>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</si>
  <si>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</si>
  <si>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</si>
  <si>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</si>
  <si>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</si>
  <si>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</si>
  <si>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</si>
  <si>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</si>
  <si>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</si>
  <si>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</si>
  <si>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</si>
  <si>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</si>
  <si>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</si>
  <si>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</si>
  <si>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</si>
  <si>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</si>
  <si>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</si>
  <si>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</si>
  <si>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</si>
  <si>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</si>
  <si>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</si>
  <si>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</si>
  <si>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</si>
  <si>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</si>
  <si>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</si>
  <si>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</si>
  <si>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</si>
  <si>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</si>
  <si>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</si>
  <si>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</si>
  <si>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</si>
  <si>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</si>
  <si>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</si>
  <si>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</si>
  <si>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</si>
  <si>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</si>
  <si>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</si>
  <si>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</si>
  <si>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</si>
  <si>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</si>
  <si>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</si>
  <si>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</si>
  <si>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</si>
  <si>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</si>
  <si>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</si>
  <si>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</si>
  <si>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</si>
  <si>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</si>
  <si>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</si>
  <si>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</si>
  <si>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</si>
  <si>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</si>
  <si>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</si>
  <si>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</si>
  <si>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</si>
  <si>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</si>
  <si>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</si>
  <si>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</si>
  <si>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</si>
  <si>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</si>
  <si>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</si>
  <si>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</si>
  <si>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</si>
  <si>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</si>
  <si>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</si>
  <si>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</si>
  <si>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</si>
  <si>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</si>
  <si>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</si>
  <si>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</si>
  <si>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</si>
  <si>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</si>
  <si>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</si>
  <si>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</si>
  <si>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</si>
  <si>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</si>
  <si>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</si>
  <si>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</t>
  </si>
  <si>
    <t>Постоянно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</si>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</sst>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zhanovskiy.r\Google%20&#1044;&#1080;&#1089;&#1082;\&#1059;&#1050;\&#1059;&#1050;&#1064;\&#1054;&#1090;&#1095;&#1077;&#1090;%202015&#1075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22">
          <cell r="I22">
            <v>118397.06</v>
          </cell>
          <cell r="P22">
            <v>186231.32</v>
          </cell>
          <cell r="Q22">
            <v>51763.12</v>
          </cell>
          <cell r="R22">
            <v>489525.24</v>
          </cell>
          <cell r="V22">
            <v>467884.96</v>
          </cell>
          <cell r="W22">
            <v>73403.399999999994</v>
          </cell>
          <cell r="AO22">
            <v>54871.11</v>
          </cell>
          <cell r="AT22">
            <v>4249.7447000000002</v>
          </cell>
          <cell r="AV22">
            <v>-6227.2</v>
          </cell>
          <cell r="AX22">
            <v>47917.04</v>
          </cell>
          <cell r="BC22">
            <v>3352.0509999999999</v>
          </cell>
          <cell r="BD22">
            <v>39579.129999999997</v>
          </cell>
          <cell r="BE22">
            <v>15076.14</v>
          </cell>
          <cell r="BG22">
            <v>82551.11</v>
          </cell>
          <cell r="BL22">
            <v>2503.701</v>
          </cell>
          <cell r="BM22">
            <v>87042.32</v>
          </cell>
          <cell r="BN22">
            <v>-4625.0200000000004</v>
          </cell>
          <cell r="BP22">
            <v>71188.95</v>
          </cell>
          <cell r="BU22">
            <v>1641.336</v>
          </cell>
          <cell r="BV22">
            <v>59022.99</v>
          </cell>
          <cell r="BW22">
            <v>20809.28</v>
          </cell>
          <cell r="CI22">
            <v>0</v>
          </cell>
          <cell r="CO22">
            <v>0</v>
          </cell>
          <cell r="CP22">
            <v>-9494.8700000000008</v>
          </cell>
          <cell r="CR22">
            <v>34946.269999999997</v>
          </cell>
          <cell r="CX22">
            <v>29137.45</v>
          </cell>
          <cell r="CY22">
            <v>13102.58</v>
          </cell>
          <cell r="DA22">
            <v>140097.35</v>
          </cell>
          <cell r="DG22">
            <v>109909.59</v>
          </cell>
          <cell r="DJ22">
            <v>307183.34999999998</v>
          </cell>
          <cell r="DO22">
            <v>317.74874</v>
          </cell>
          <cell r="DP22">
            <v>281788.96999999997</v>
          </cell>
          <cell r="DQ22">
            <v>30396.91</v>
          </cell>
          <cell r="DS22">
            <v>0</v>
          </cell>
          <cell r="DX22">
            <v>0</v>
          </cell>
          <cell r="DY22">
            <v>0</v>
          </cell>
          <cell r="DZ22">
            <v>0</v>
          </cell>
          <cell r="FJ22">
            <v>212400.3</v>
          </cell>
          <cell r="FO22">
            <v>104881.6107</v>
          </cell>
          <cell r="FP22">
            <v>219278.68</v>
          </cell>
          <cell r="FQ22">
            <v>20580.509999999998</v>
          </cell>
          <cell r="GJ22">
            <v>0</v>
          </cell>
          <cell r="GK22">
            <v>1667.13</v>
          </cell>
          <cell r="GO22">
            <v>1659.27</v>
          </cell>
          <cell r="GP22">
            <v>7.86</v>
          </cell>
        </row>
      </sheetData>
      <sheetData sheetId="1">
        <row r="47">
          <cell r="B47">
            <v>2124.54</v>
          </cell>
        </row>
      </sheetData>
      <sheetData sheetId="2">
        <row r="63">
          <cell r="C63">
            <v>3646.2</v>
          </cell>
          <cell r="E63">
            <v>3296.8701398406474</v>
          </cell>
        </row>
        <row r="66">
          <cell r="C66">
            <v>2844.75</v>
          </cell>
          <cell r="E66">
            <v>2572.2043031955686</v>
          </cell>
        </row>
        <row r="67">
          <cell r="C67">
            <v>100659.12</v>
          </cell>
          <cell r="E67">
            <v>91015.316502286354</v>
          </cell>
        </row>
        <row r="69">
          <cell r="C69">
            <v>12987.36</v>
          </cell>
          <cell r="E69">
            <v>11743.085782283155</v>
          </cell>
        </row>
        <row r="70">
          <cell r="C70">
            <v>4899.5600000000004</v>
          </cell>
          <cell r="E70">
            <v>4430.1500363001605</v>
          </cell>
        </row>
      </sheetData>
      <sheetData sheetId="3">
        <row r="82">
          <cell r="B82">
            <v>142890.29999999999</v>
          </cell>
        </row>
        <row r="83">
          <cell r="B83">
            <v>356511.72</v>
          </cell>
        </row>
        <row r="84">
          <cell r="B84">
            <v>365836.41</v>
          </cell>
        </row>
        <row r="85">
          <cell r="B85">
            <v>169938.02</v>
          </cell>
        </row>
        <row r="86">
          <cell r="B86">
            <v>193286.39999999999</v>
          </cell>
        </row>
        <row r="326">
          <cell r="H326">
            <v>5594.6181818181813</v>
          </cell>
        </row>
        <row r="330">
          <cell r="H330">
            <v>101542.31999999999</v>
          </cell>
        </row>
        <row r="331">
          <cell r="H331">
            <v>163951.67999999999</v>
          </cell>
        </row>
        <row r="332">
          <cell r="H332">
            <v>15385.199999999999</v>
          </cell>
        </row>
        <row r="333">
          <cell r="H333">
            <v>11690.945454545454</v>
          </cell>
        </row>
        <row r="335">
          <cell r="H335">
            <v>35218.559999999998</v>
          </cell>
        </row>
        <row r="336">
          <cell r="H336">
            <v>51503.999999999993</v>
          </cell>
        </row>
        <row r="338">
          <cell r="H338">
            <v>6545.454545454545</v>
          </cell>
        </row>
        <row r="339">
          <cell r="H339">
            <v>17618.181818181816</v>
          </cell>
        </row>
      </sheetData>
      <sheetData sheetId="4">
        <row r="25">
          <cell r="P25">
            <v>93477.274646648904</v>
          </cell>
        </row>
        <row r="26">
          <cell r="P26">
            <v>63707.922320779711</v>
          </cell>
        </row>
        <row r="27">
          <cell r="P27">
            <v>20233.274723135863</v>
          </cell>
        </row>
        <row r="29">
          <cell r="P29">
            <v>6030.4887507874246</v>
          </cell>
        </row>
        <row r="30">
          <cell r="P30">
            <v>6474.6479114034764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76" workbookViewId="0">
      <selection activeCell="D96" sqref="D96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41" t="s">
        <v>0</v>
      </c>
      <c r="B1" s="41"/>
      <c r="C1" s="41"/>
      <c r="D1" s="41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4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2" t="s">
        <v>8</v>
      </c>
      <c r="B8" s="42"/>
      <c r="C8" s="42"/>
      <c r="D8" s="42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f>[1]ерц!$Q$22+[1]ерц!$GJ$22+'[1]юл расч.'!$B$47</f>
        <v>53887.66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5">
        <f>[1]ерц!$R$22+[1]ерц!$GK$22+'[1]юл нач.'!$C$67</f>
        <v>591851.49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591851.49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5">
        <f>D17+D154+D20</f>
        <v>695738.47650228627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5">
        <f>[1]ерц!$V$22+[1]ерц!$GO$22+'[1]юл нач.'!$E$67</f>
        <v>560559.54650228634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5">
        <v>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5">
        <f>D16</f>
        <v>695738.47650228627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5">
        <f>D11+D12-D16+D20</f>
        <v>-49999.326502286247</v>
      </c>
    </row>
    <row r="26" spans="1:4" s="13" customFormat="1" ht="30" customHeight="1" x14ac:dyDescent="0.25">
      <c r="A26" s="43" t="s">
        <v>28</v>
      </c>
      <c r="B26" s="43"/>
      <c r="C26" s="43"/>
      <c r="D26" s="43"/>
    </row>
    <row r="27" spans="1:4" s="13" customFormat="1" ht="11.25" customHeight="1" x14ac:dyDescent="0.25">
      <c r="A27" s="26"/>
      <c r="B27" s="26"/>
      <c r="C27" s="26"/>
      <c r="D27" s="26"/>
    </row>
    <row r="28" spans="1:4" ht="20.25" customHeight="1" x14ac:dyDescent="0.25">
      <c r="A28" s="11" t="s">
        <v>29</v>
      </c>
      <c r="B28" s="6" t="s">
        <v>30</v>
      </c>
      <c r="C28" s="2" t="s">
        <v>108</v>
      </c>
      <c r="D28" s="8" t="s">
        <v>138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3">
        <f>'[1]20'!$H$335</f>
        <v>35218.559999999998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3">
        <f>'[1]20'!$H$336</f>
        <v>51503.999999999993</v>
      </c>
    </row>
    <row r="33" spans="1:4" s="13" customFormat="1" ht="11.25" customHeight="1" x14ac:dyDescent="0.25">
      <c r="A33" s="26"/>
      <c r="B33" s="26"/>
      <c r="C33" s="26"/>
      <c r="D33" s="26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3">
        <f>'[1]20'!$H$331</f>
        <v>163951.67999999999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3">
        <f>'[1]20'!$H$330</f>
        <v>101542.31999999999</v>
      </c>
    </row>
    <row r="39" spans="1:4" s="13" customFormat="1" ht="11.25" customHeight="1" x14ac:dyDescent="0.25">
      <c r="A39" s="26"/>
      <c r="B39" s="26"/>
      <c r="C39" s="26"/>
      <c r="D39" s="26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7" t="s">
        <v>139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3">
        <f>'[1]20'!$H$332</f>
        <v>15385.199999999999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7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3">
        <v>27000</v>
      </c>
    </row>
    <row r="45" spans="1:4" s="13" customFormat="1" ht="11.25" customHeight="1" x14ac:dyDescent="0.25">
      <c r="A45" s="26"/>
      <c r="B45" s="26"/>
      <c r="C45" s="26"/>
      <c r="D45" s="22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7" t="s">
        <v>140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3">
        <v>0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7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3">
        <v>0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149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3">
        <v>0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3">
        <f>'[1]20'!$H$326+'[1]20'!$H$333+'[1]20'!$H$338+'[1]20'!$H$339</f>
        <v>41449.199999999997</v>
      </c>
    </row>
    <row r="57" spans="1:4" ht="30.75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1">
        <f>'[1]26'!$P$29</f>
        <v>6030.4887507874246</v>
      </c>
    </row>
    <row r="59" spans="1:4" s="13" customFormat="1" ht="11.25" customHeight="1" x14ac:dyDescent="0.25">
      <c r="A59" s="26"/>
      <c r="B59" s="26"/>
      <c r="C59" s="26"/>
      <c r="D59" s="26"/>
    </row>
    <row r="60" spans="1:4" ht="43.5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1">
        <f>'[1]26'!$P$26</f>
        <v>63707.922320779711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7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1">
        <f>'[1]26'!$P$25</f>
        <v>93477.274646648904</v>
      </c>
    </row>
    <row r="65" spans="1:4" s="13" customFormat="1" ht="11.25" customHeight="1" x14ac:dyDescent="0.25">
      <c r="A65" s="26"/>
      <c r="B65" s="26"/>
      <c r="C65" s="26"/>
      <c r="D65" s="22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7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1">
        <f>'[1]26'!$P$27</f>
        <v>20233.274723135863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7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1">
        <f>'[1]26'!$P$30</f>
        <v>6474.6479114034764</v>
      </c>
    </row>
    <row r="71" spans="1:4" s="13" customFormat="1" ht="11.25" customHeight="1" x14ac:dyDescent="0.25">
      <c r="A71" s="26"/>
      <c r="B71" s="26"/>
      <c r="C71" s="26"/>
      <c r="D71" s="26"/>
    </row>
    <row r="72" spans="1:4" s="13" customFormat="1" ht="45" customHeight="1" x14ac:dyDescent="0.25">
      <c r="A72" s="44" t="s">
        <v>33</v>
      </c>
      <c r="B72" s="45"/>
      <c r="C72" s="45"/>
      <c r="D72" s="46"/>
    </row>
    <row r="73" spans="1:4" ht="30" x14ac:dyDescent="0.25">
      <c r="A73" s="11" t="s">
        <v>34</v>
      </c>
      <c r="B73" s="6" t="s">
        <v>35</v>
      </c>
      <c r="C73" s="2" t="s">
        <v>108</v>
      </c>
      <c r="D73" s="8" t="s">
        <v>138</v>
      </c>
    </row>
    <row r="74" spans="1:4" ht="20.100000000000001" customHeight="1" x14ac:dyDescent="0.25">
      <c r="A74" s="11" t="s">
        <v>36</v>
      </c>
      <c r="B74" s="6" t="s">
        <v>37</v>
      </c>
      <c r="C74" s="2" t="s">
        <v>108</v>
      </c>
      <c r="D74" s="8" t="s">
        <v>141</v>
      </c>
    </row>
    <row r="75" spans="1:4" ht="20.100000000000001" customHeight="1" x14ac:dyDescent="0.25">
      <c r="A75" s="11" t="s">
        <v>38</v>
      </c>
      <c r="B75" s="6" t="s">
        <v>39</v>
      </c>
      <c r="C75" s="2" t="s">
        <v>108</v>
      </c>
      <c r="D75" s="8" t="s">
        <v>142</v>
      </c>
    </row>
    <row r="76" spans="1:4" ht="20.100000000000001" customHeight="1" x14ac:dyDescent="0.25">
      <c r="A76" s="11" t="s">
        <v>40</v>
      </c>
      <c r="B76" s="6" t="s">
        <v>41</v>
      </c>
      <c r="C76" s="2" t="s">
        <v>10</v>
      </c>
      <c r="D76" s="8">
        <v>13.6</v>
      </c>
    </row>
    <row r="77" spans="1:4" ht="27.75" customHeight="1" x14ac:dyDescent="0.25">
      <c r="A77" s="11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1" t="s">
        <v>36</v>
      </c>
      <c r="B78" s="6" t="s">
        <v>37</v>
      </c>
      <c r="C78" s="2" t="s">
        <v>108</v>
      </c>
      <c r="D78" s="8" t="s">
        <v>141</v>
      </c>
    </row>
    <row r="79" spans="1:4" ht="20.100000000000001" customHeight="1" x14ac:dyDescent="0.25">
      <c r="A79" s="11" t="s">
        <v>38</v>
      </c>
      <c r="B79" s="6" t="s">
        <v>39</v>
      </c>
      <c r="C79" s="2" t="s">
        <v>108</v>
      </c>
      <c r="D79" s="8" t="s">
        <v>142</v>
      </c>
    </row>
    <row r="80" spans="1:4" ht="20.100000000000001" customHeight="1" x14ac:dyDescent="0.25">
      <c r="A80" s="11" t="s">
        <v>40</v>
      </c>
      <c r="B80" s="6" t="s">
        <v>41</v>
      </c>
      <c r="C80" s="2" t="s">
        <v>10</v>
      </c>
      <c r="D80" s="8">
        <v>5.8</v>
      </c>
    </row>
    <row r="81" spans="1:4" ht="27.75" customHeight="1" x14ac:dyDescent="0.25">
      <c r="A81" s="11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28" t="s">
        <v>36</v>
      </c>
      <c r="B82" s="29" t="s">
        <v>37</v>
      </c>
      <c r="C82" s="30" t="s">
        <v>108</v>
      </c>
      <c r="D82" s="31" t="s">
        <v>145</v>
      </c>
    </row>
    <row r="83" spans="1:4" ht="20.100000000000001" customHeight="1" x14ac:dyDescent="0.25">
      <c r="A83" s="28" t="s">
        <v>38</v>
      </c>
      <c r="B83" s="29" t="s">
        <v>39</v>
      </c>
      <c r="C83" s="30" t="s">
        <v>108</v>
      </c>
      <c r="D83" s="31" t="s">
        <v>142</v>
      </c>
    </row>
    <row r="84" spans="1:4" ht="20.100000000000001" customHeight="1" x14ac:dyDescent="0.25">
      <c r="A84" s="28" t="s">
        <v>40</v>
      </c>
      <c r="B84" s="29" t="s">
        <v>41</v>
      </c>
      <c r="C84" s="30" t="s">
        <v>10</v>
      </c>
      <c r="D84" s="31">
        <v>63.94</v>
      </c>
    </row>
    <row r="85" spans="1:4" ht="27" customHeight="1" x14ac:dyDescent="0.25">
      <c r="A85" s="28" t="s">
        <v>34</v>
      </c>
      <c r="B85" s="29" t="s">
        <v>35</v>
      </c>
      <c r="C85" s="30" t="s">
        <v>108</v>
      </c>
      <c r="D85" s="31" t="s">
        <v>129</v>
      </c>
    </row>
    <row r="86" spans="1:4" ht="20.100000000000001" customHeight="1" x14ac:dyDescent="0.25">
      <c r="A86" s="28" t="s">
        <v>36</v>
      </c>
      <c r="B86" s="29" t="s">
        <v>37</v>
      </c>
      <c r="C86" s="30" t="s">
        <v>108</v>
      </c>
      <c r="D86" s="31" t="s">
        <v>143</v>
      </c>
    </row>
    <row r="87" spans="1:4" ht="20.100000000000001" customHeight="1" x14ac:dyDescent="0.25">
      <c r="A87" s="28" t="s">
        <v>38</v>
      </c>
      <c r="B87" s="29" t="s">
        <v>39</v>
      </c>
      <c r="C87" s="30" t="s">
        <v>108</v>
      </c>
      <c r="D87" s="31" t="s">
        <v>142</v>
      </c>
    </row>
    <row r="88" spans="1:4" ht="20.100000000000001" customHeight="1" x14ac:dyDescent="0.25">
      <c r="A88" s="28" t="s">
        <v>40</v>
      </c>
      <c r="B88" s="29" t="s">
        <v>41</v>
      </c>
      <c r="C88" s="30" t="s">
        <v>10</v>
      </c>
      <c r="D88" s="31">
        <v>3.3</v>
      </c>
    </row>
    <row r="89" spans="1:4" ht="27" customHeight="1" x14ac:dyDescent="0.25">
      <c r="A89" s="28" t="s">
        <v>34</v>
      </c>
      <c r="B89" s="29" t="s">
        <v>35</v>
      </c>
      <c r="C89" s="30" t="s">
        <v>108</v>
      </c>
      <c r="D89" s="32" t="s">
        <v>139</v>
      </c>
    </row>
    <row r="90" spans="1:4" ht="20.100000000000001" customHeight="1" x14ac:dyDescent="0.25">
      <c r="A90" s="28" t="s">
        <v>36</v>
      </c>
      <c r="B90" s="29" t="s">
        <v>37</v>
      </c>
      <c r="C90" s="30" t="s">
        <v>108</v>
      </c>
      <c r="D90" s="31" t="s">
        <v>143</v>
      </c>
    </row>
    <row r="91" spans="1:4" ht="20.100000000000001" customHeight="1" x14ac:dyDescent="0.25">
      <c r="A91" s="28" t="s">
        <v>38</v>
      </c>
      <c r="B91" s="29" t="s">
        <v>39</v>
      </c>
      <c r="C91" s="30" t="s">
        <v>108</v>
      </c>
      <c r="D91" s="31" t="s">
        <v>142</v>
      </c>
    </row>
    <row r="92" spans="1:4" ht="20.100000000000001" customHeight="1" x14ac:dyDescent="0.25">
      <c r="A92" s="28" t="s">
        <v>40</v>
      </c>
      <c r="B92" s="29" t="s">
        <v>41</v>
      </c>
      <c r="C92" s="30" t="s">
        <v>10</v>
      </c>
      <c r="D92" s="31">
        <v>0.5</v>
      </c>
    </row>
    <row r="93" spans="1:4" ht="26.25" customHeight="1" x14ac:dyDescent="0.25">
      <c r="A93" s="28" t="s">
        <v>34</v>
      </c>
      <c r="B93" s="29" t="s">
        <v>35</v>
      </c>
      <c r="C93" s="30" t="s">
        <v>108</v>
      </c>
      <c r="D93" s="32" t="s">
        <v>130</v>
      </c>
    </row>
    <row r="94" spans="1:4" ht="20.100000000000001" customHeight="1" x14ac:dyDescent="0.25">
      <c r="A94" s="28" t="s">
        <v>36</v>
      </c>
      <c r="B94" s="29" t="s">
        <v>37</v>
      </c>
      <c r="C94" s="30" t="s">
        <v>108</v>
      </c>
      <c r="D94" s="31" t="s">
        <v>146</v>
      </c>
    </row>
    <row r="95" spans="1:4" ht="20.100000000000001" customHeight="1" x14ac:dyDescent="0.25">
      <c r="A95" s="28" t="s">
        <v>38</v>
      </c>
      <c r="B95" s="29" t="s">
        <v>39</v>
      </c>
      <c r="C95" s="30" t="s">
        <v>108</v>
      </c>
      <c r="D95" s="31" t="s">
        <v>147</v>
      </c>
    </row>
    <row r="96" spans="1:4" ht="20.100000000000001" customHeight="1" x14ac:dyDescent="0.25">
      <c r="A96" s="28" t="s">
        <v>40</v>
      </c>
      <c r="B96" s="29" t="s">
        <v>41</v>
      </c>
      <c r="C96" s="30" t="s">
        <v>10</v>
      </c>
      <c r="D96" s="34">
        <v>2250</v>
      </c>
    </row>
    <row r="97" spans="1:4" ht="27.75" customHeight="1" x14ac:dyDescent="0.25">
      <c r="A97" s="28" t="s">
        <v>34</v>
      </c>
      <c r="B97" s="29" t="s">
        <v>35</v>
      </c>
      <c r="C97" s="30" t="s">
        <v>108</v>
      </c>
      <c r="D97" s="32" t="s">
        <v>140</v>
      </c>
    </row>
    <row r="98" spans="1:4" ht="20.100000000000001" customHeight="1" x14ac:dyDescent="0.25">
      <c r="A98" s="28" t="s">
        <v>36</v>
      </c>
      <c r="B98" s="29" t="s">
        <v>37</v>
      </c>
      <c r="C98" s="30" t="s">
        <v>108</v>
      </c>
      <c r="D98" s="31" t="s">
        <v>126</v>
      </c>
    </row>
    <row r="99" spans="1:4" ht="20.100000000000001" customHeight="1" x14ac:dyDescent="0.25">
      <c r="A99" s="28" t="s">
        <v>38</v>
      </c>
      <c r="B99" s="29" t="s">
        <v>39</v>
      </c>
      <c r="C99" s="30" t="s">
        <v>108</v>
      </c>
      <c r="D99" s="31" t="s">
        <v>126</v>
      </c>
    </row>
    <row r="100" spans="1:4" ht="20.100000000000001" customHeight="1" x14ac:dyDescent="0.25">
      <c r="A100" s="28" t="s">
        <v>40</v>
      </c>
      <c r="B100" s="29" t="s">
        <v>41</v>
      </c>
      <c r="C100" s="30" t="s">
        <v>10</v>
      </c>
      <c r="D100" s="31" t="s">
        <v>126</v>
      </c>
    </row>
    <row r="101" spans="1:4" ht="27" customHeight="1" x14ac:dyDescent="0.25">
      <c r="A101" s="28" t="s">
        <v>34</v>
      </c>
      <c r="B101" s="29" t="s">
        <v>35</v>
      </c>
      <c r="C101" s="30" t="s">
        <v>108</v>
      </c>
      <c r="D101" s="32" t="s">
        <v>131</v>
      </c>
    </row>
    <row r="102" spans="1:4" ht="20.100000000000001" customHeight="1" x14ac:dyDescent="0.25">
      <c r="A102" s="28" t="s">
        <v>36</v>
      </c>
      <c r="B102" s="29" t="s">
        <v>37</v>
      </c>
      <c r="C102" s="30" t="s">
        <v>108</v>
      </c>
      <c r="D102" s="31" t="s">
        <v>108</v>
      </c>
    </row>
    <row r="103" spans="1:4" ht="20.100000000000001" customHeight="1" x14ac:dyDescent="0.25">
      <c r="A103" s="28" t="s">
        <v>38</v>
      </c>
      <c r="B103" s="29" t="s">
        <v>39</v>
      </c>
      <c r="C103" s="30" t="s">
        <v>108</v>
      </c>
      <c r="D103" s="31" t="s">
        <v>108</v>
      </c>
    </row>
    <row r="104" spans="1:4" ht="20.100000000000001" customHeight="1" x14ac:dyDescent="0.25">
      <c r="A104" s="28" t="s">
        <v>40</v>
      </c>
      <c r="B104" s="29" t="s">
        <v>41</v>
      </c>
      <c r="C104" s="30" t="s">
        <v>10</v>
      </c>
      <c r="D104" s="31" t="s">
        <v>108</v>
      </c>
    </row>
    <row r="105" spans="1:4" ht="26.25" customHeight="1" x14ac:dyDescent="0.25">
      <c r="A105" s="28" t="s">
        <v>34</v>
      </c>
      <c r="B105" s="29" t="s">
        <v>35</v>
      </c>
      <c r="C105" s="30" t="s">
        <v>108</v>
      </c>
      <c r="D105" s="31" t="s">
        <v>149</v>
      </c>
    </row>
    <row r="106" spans="1:4" ht="20.100000000000001" customHeight="1" x14ac:dyDescent="0.25">
      <c r="A106" s="28" t="s">
        <v>36</v>
      </c>
      <c r="B106" s="29" t="s">
        <v>37</v>
      </c>
      <c r="C106" s="30" t="s">
        <v>108</v>
      </c>
      <c r="D106" s="31" t="s">
        <v>108</v>
      </c>
    </row>
    <row r="107" spans="1:4" ht="20.100000000000001" customHeight="1" x14ac:dyDescent="0.25">
      <c r="A107" s="28" t="s">
        <v>38</v>
      </c>
      <c r="B107" s="29" t="s">
        <v>39</v>
      </c>
      <c r="C107" s="30" t="s">
        <v>108</v>
      </c>
      <c r="D107" s="31" t="s">
        <v>108</v>
      </c>
    </row>
    <row r="108" spans="1:4" ht="20.100000000000001" customHeight="1" x14ac:dyDescent="0.25">
      <c r="A108" s="28" t="s">
        <v>40</v>
      </c>
      <c r="B108" s="29" t="s">
        <v>41</v>
      </c>
      <c r="C108" s="30" t="s">
        <v>10</v>
      </c>
      <c r="D108" s="31" t="s">
        <v>108</v>
      </c>
    </row>
    <row r="109" spans="1:4" ht="27.75" customHeight="1" x14ac:dyDescent="0.25">
      <c r="A109" s="28" t="s">
        <v>34</v>
      </c>
      <c r="B109" s="29" t="s">
        <v>35</v>
      </c>
      <c r="C109" s="30" t="s">
        <v>108</v>
      </c>
      <c r="D109" s="31" t="s">
        <v>137</v>
      </c>
    </row>
    <row r="110" spans="1:4" ht="20.100000000000001" customHeight="1" x14ac:dyDescent="0.25">
      <c r="A110" s="28" t="s">
        <v>36</v>
      </c>
      <c r="B110" s="29" t="s">
        <v>37</v>
      </c>
      <c r="C110" s="30" t="s">
        <v>108</v>
      </c>
      <c r="D110" s="31" t="s">
        <v>145</v>
      </c>
    </row>
    <row r="111" spans="1:4" ht="20.100000000000001" customHeight="1" x14ac:dyDescent="0.25">
      <c r="A111" s="28" t="s">
        <v>38</v>
      </c>
      <c r="B111" s="29" t="s">
        <v>39</v>
      </c>
      <c r="C111" s="30" t="s">
        <v>108</v>
      </c>
      <c r="D111" s="31" t="s">
        <v>142</v>
      </c>
    </row>
    <row r="112" spans="1:4" ht="20.100000000000001" customHeight="1" x14ac:dyDescent="0.25">
      <c r="A112" s="28" t="s">
        <v>40</v>
      </c>
      <c r="B112" s="29" t="s">
        <v>41</v>
      </c>
      <c r="C112" s="30" t="s">
        <v>10</v>
      </c>
      <c r="D112" s="31">
        <v>16.16</v>
      </c>
    </row>
    <row r="113" spans="1:4" ht="27.75" customHeight="1" x14ac:dyDescent="0.25">
      <c r="A113" s="28" t="s">
        <v>34</v>
      </c>
      <c r="B113" s="29" t="s">
        <v>35</v>
      </c>
      <c r="C113" s="30" t="s">
        <v>108</v>
      </c>
      <c r="D113" s="31" t="s">
        <v>132</v>
      </c>
    </row>
    <row r="114" spans="1:4" ht="20.100000000000001" customHeight="1" x14ac:dyDescent="0.25">
      <c r="A114" s="28" t="s">
        <v>36</v>
      </c>
      <c r="B114" s="29" t="s">
        <v>37</v>
      </c>
      <c r="C114" s="30" t="s">
        <v>108</v>
      </c>
      <c r="D114" s="31" t="s">
        <v>145</v>
      </c>
    </row>
    <row r="115" spans="1:4" ht="20.100000000000001" customHeight="1" x14ac:dyDescent="0.25">
      <c r="A115" s="28" t="s">
        <v>38</v>
      </c>
      <c r="B115" s="29" t="s">
        <v>39</v>
      </c>
      <c r="C115" s="30" t="s">
        <v>108</v>
      </c>
      <c r="D115" s="31" t="s">
        <v>142</v>
      </c>
    </row>
    <row r="116" spans="1:4" ht="20.100000000000001" customHeight="1" x14ac:dyDescent="0.25">
      <c r="A116" s="28" t="s">
        <v>40</v>
      </c>
      <c r="B116" s="29" t="s">
        <v>41</v>
      </c>
      <c r="C116" s="30" t="s">
        <v>10</v>
      </c>
      <c r="D116" s="31">
        <v>2.35</v>
      </c>
    </row>
    <row r="117" spans="1:4" ht="42.75" customHeight="1" x14ac:dyDescent="0.25">
      <c r="A117" s="28" t="s">
        <v>34</v>
      </c>
      <c r="B117" s="29" t="s">
        <v>35</v>
      </c>
      <c r="C117" s="30" t="s">
        <v>108</v>
      </c>
      <c r="D117" s="31" t="s">
        <v>133</v>
      </c>
    </row>
    <row r="118" spans="1:4" ht="20.100000000000001" customHeight="1" x14ac:dyDescent="0.25">
      <c r="A118" s="28" t="s">
        <v>36</v>
      </c>
      <c r="B118" s="29" t="s">
        <v>37</v>
      </c>
      <c r="C118" s="30" t="s">
        <v>108</v>
      </c>
      <c r="D118" s="31" t="s">
        <v>145</v>
      </c>
    </row>
    <row r="119" spans="1:4" ht="20.100000000000001" customHeight="1" x14ac:dyDescent="0.25">
      <c r="A119" s="28" t="s">
        <v>38</v>
      </c>
      <c r="B119" s="29" t="s">
        <v>39</v>
      </c>
      <c r="C119" s="30" t="s">
        <v>108</v>
      </c>
      <c r="D119" s="31" t="s">
        <v>142</v>
      </c>
    </row>
    <row r="120" spans="1:4" ht="20.100000000000001" customHeight="1" x14ac:dyDescent="0.25">
      <c r="A120" s="28" t="s">
        <v>40</v>
      </c>
      <c r="B120" s="29" t="s">
        <v>41</v>
      </c>
      <c r="C120" s="30" t="s">
        <v>10</v>
      </c>
      <c r="D120" s="31">
        <v>24.84</v>
      </c>
    </row>
    <row r="121" spans="1:4" ht="27" customHeight="1" x14ac:dyDescent="0.25">
      <c r="A121" s="28" t="s">
        <v>34</v>
      </c>
      <c r="B121" s="29" t="s">
        <v>35</v>
      </c>
      <c r="C121" s="30" t="s">
        <v>108</v>
      </c>
      <c r="D121" s="32" t="s">
        <v>134</v>
      </c>
    </row>
    <row r="122" spans="1:4" ht="20.100000000000001" customHeight="1" x14ac:dyDescent="0.25">
      <c r="A122" s="28" t="s">
        <v>36</v>
      </c>
      <c r="B122" s="29" t="s">
        <v>37</v>
      </c>
      <c r="C122" s="30" t="s">
        <v>108</v>
      </c>
      <c r="D122" s="31" t="s">
        <v>148</v>
      </c>
    </row>
    <row r="123" spans="1:4" ht="20.100000000000001" customHeight="1" x14ac:dyDescent="0.25">
      <c r="A123" s="28" t="s">
        <v>38</v>
      </c>
      <c r="B123" s="29" t="s">
        <v>39</v>
      </c>
      <c r="C123" s="30" t="s">
        <v>108</v>
      </c>
      <c r="D123" s="31" t="s">
        <v>142</v>
      </c>
    </row>
    <row r="124" spans="1:4" ht="20.100000000000001" customHeight="1" x14ac:dyDescent="0.25">
      <c r="A124" s="28" t="s">
        <v>40</v>
      </c>
      <c r="B124" s="29" t="s">
        <v>41</v>
      </c>
      <c r="C124" s="30" t="s">
        <v>10</v>
      </c>
      <c r="D124" s="31">
        <v>36.450000000000003</v>
      </c>
    </row>
    <row r="125" spans="1:4" ht="28.5" customHeight="1" x14ac:dyDescent="0.25">
      <c r="A125" s="28" t="s">
        <v>34</v>
      </c>
      <c r="B125" s="29" t="s">
        <v>35</v>
      </c>
      <c r="C125" s="30" t="s">
        <v>108</v>
      </c>
      <c r="D125" s="32" t="s">
        <v>135</v>
      </c>
    </row>
    <row r="126" spans="1:4" ht="20.100000000000001" customHeight="1" x14ac:dyDescent="0.25">
      <c r="A126" s="28" t="s">
        <v>36</v>
      </c>
      <c r="B126" s="29" t="s">
        <v>37</v>
      </c>
      <c r="C126" s="30" t="s">
        <v>108</v>
      </c>
      <c r="D126" s="31" t="s">
        <v>145</v>
      </c>
    </row>
    <row r="127" spans="1:4" ht="20.100000000000001" customHeight="1" x14ac:dyDescent="0.25">
      <c r="A127" s="28" t="s">
        <v>38</v>
      </c>
      <c r="B127" s="29" t="s">
        <v>39</v>
      </c>
      <c r="C127" s="30" t="s">
        <v>108</v>
      </c>
      <c r="D127" s="31" t="s">
        <v>142</v>
      </c>
    </row>
    <row r="128" spans="1:4" ht="20.100000000000001" customHeight="1" x14ac:dyDescent="0.25">
      <c r="A128" s="28" t="s">
        <v>40</v>
      </c>
      <c r="B128" s="29" t="s">
        <v>41</v>
      </c>
      <c r="C128" s="30" t="s">
        <v>10</v>
      </c>
      <c r="D128" s="31">
        <v>7.89</v>
      </c>
    </row>
    <row r="129" spans="1:4" ht="27" customHeight="1" x14ac:dyDescent="0.25">
      <c r="A129" s="28" t="s">
        <v>34</v>
      </c>
      <c r="B129" s="29" t="s">
        <v>35</v>
      </c>
      <c r="C129" s="30" t="s">
        <v>108</v>
      </c>
      <c r="D129" s="32" t="s">
        <v>136</v>
      </c>
    </row>
    <row r="130" spans="1:4" ht="20.100000000000001" customHeight="1" x14ac:dyDescent="0.25">
      <c r="A130" s="28" t="s">
        <v>36</v>
      </c>
      <c r="B130" s="29" t="s">
        <v>37</v>
      </c>
      <c r="C130" s="30" t="s">
        <v>108</v>
      </c>
      <c r="D130" s="31" t="s">
        <v>145</v>
      </c>
    </row>
    <row r="131" spans="1:4" ht="20.100000000000001" customHeight="1" x14ac:dyDescent="0.25">
      <c r="A131" s="28" t="s">
        <v>38</v>
      </c>
      <c r="B131" s="29" t="s">
        <v>39</v>
      </c>
      <c r="C131" s="30" t="s">
        <v>108</v>
      </c>
      <c r="D131" s="31" t="s">
        <v>142</v>
      </c>
    </row>
    <row r="132" spans="1:4" ht="20.100000000000001" customHeight="1" x14ac:dyDescent="0.25">
      <c r="A132" s="28" t="s">
        <v>40</v>
      </c>
      <c r="B132" s="29" t="s">
        <v>41</v>
      </c>
      <c r="C132" s="30" t="s">
        <v>10</v>
      </c>
      <c r="D132" s="31">
        <v>2.52</v>
      </c>
    </row>
    <row r="133" spans="1:4" s="13" customFormat="1" ht="30" customHeight="1" x14ac:dyDescent="0.25">
      <c r="A133" s="38" t="s">
        <v>42</v>
      </c>
      <c r="B133" s="39"/>
      <c r="C133" s="39"/>
      <c r="D133" s="40"/>
    </row>
    <row r="134" spans="1:4" ht="20.100000000000001" customHeight="1" x14ac:dyDescent="0.25">
      <c r="A134" s="28" t="s">
        <v>43</v>
      </c>
      <c r="B134" s="29" t="s">
        <v>44</v>
      </c>
      <c r="C134" s="30" t="s">
        <v>45</v>
      </c>
      <c r="D134" s="31">
        <v>1</v>
      </c>
    </row>
    <row r="135" spans="1:4" ht="20.100000000000001" customHeight="1" x14ac:dyDescent="0.25">
      <c r="A135" s="28" t="s">
        <v>46</v>
      </c>
      <c r="B135" s="29" t="s">
        <v>47</v>
      </c>
      <c r="C135" s="30" t="s">
        <v>45</v>
      </c>
      <c r="D135" s="31">
        <v>1</v>
      </c>
    </row>
    <row r="136" spans="1:4" ht="20.100000000000001" customHeight="1" x14ac:dyDescent="0.25">
      <c r="A136" s="28" t="s">
        <v>48</v>
      </c>
      <c r="B136" s="29" t="s">
        <v>49</v>
      </c>
      <c r="C136" s="30" t="s">
        <v>45</v>
      </c>
      <c r="D136" s="31">
        <v>0</v>
      </c>
    </row>
    <row r="137" spans="1:4" ht="20.100000000000001" customHeight="1" x14ac:dyDescent="0.25">
      <c r="A137" s="28" t="s">
        <v>50</v>
      </c>
      <c r="B137" s="29" t="s">
        <v>51</v>
      </c>
      <c r="C137" s="30" t="s">
        <v>10</v>
      </c>
      <c r="D137" s="31">
        <v>0</v>
      </c>
    </row>
    <row r="138" spans="1:4" s="13" customFormat="1" ht="30" customHeight="1" x14ac:dyDescent="0.25">
      <c r="A138" s="38" t="s">
        <v>52</v>
      </c>
      <c r="B138" s="39"/>
      <c r="C138" s="39"/>
      <c r="D138" s="40"/>
    </row>
    <row r="139" spans="1:4" ht="20.100000000000001" customHeight="1" x14ac:dyDescent="0.25">
      <c r="A139" s="28" t="s">
        <v>53</v>
      </c>
      <c r="B139" s="33" t="s">
        <v>9</v>
      </c>
      <c r="C139" s="30" t="s">
        <v>10</v>
      </c>
      <c r="D139" s="34">
        <v>0</v>
      </c>
    </row>
    <row r="140" spans="1:4" ht="20.100000000000001" customHeight="1" x14ac:dyDescent="0.25">
      <c r="A140" s="28" t="s">
        <v>54</v>
      </c>
      <c r="B140" s="29" t="s">
        <v>11</v>
      </c>
      <c r="C140" s="30" t="s">
        <v>10</v>
      </c>
      <c r="D140" s="34">
        <v>0</v>
      </c>
    </row>
    <row r="141" spans="1:4" ht="20.100000000000001" customHeight="1" x14ac:dyDescent="0.25">
      <c r="A141" s="28" t="s">
        <v>55</v>
      </c>
      <c r="B141" s="29" t="s">
        <v>12</v>
      </c>
      <c r="C141" s="30" t="s">
        <v>10</v>
      </c>
      <c r="D141" s="34">
        <f>[1]ерц!$I$22-D11</f>
        <v>64509.399999999994</v>
      </c>
    </row>
    <row r="142" spans="1:4" ht="20.100000000000001" customHeight="1" x14ac:dyDescent="0.25">
      <c r="A142" s="28" t="s">
        <v>56</v>
      </c>
      <c r="B142" s="33" t="s">
        <v>23</v>
      </c>
      <c r="C142" s="30" t="s">
        <v>10</v>
      </c>
      <c r="D142" s="34">
        <v>0</v>
      </c>
    </row>
    <row r="143" spans="1:4" ht="20.100000000000001" customHeight="1" x14ac:dyDescent="0.25">
      <c r="A143" s="28" t="s">
        <v>57</v>
      </c>
      <c r="B143" s="33" t="s">
        <v>25</v>
      </c>
      <c r="C143" s="30" t="s">
        <v>10</v>
      </c>
      <c r="D143" s="34">
        <v>0</v>
      </c>
    </row>
    <row r="144" spans="1:4" ht="20.100000000000001" customHeight="1" x14ac:dyDescent="0.25">
      <c r="A144" s="28" t="s">
        <v>58</v>
      </c>
      <c r="B144" s="29" t="s">
        <v>27</v>
      </c>
      <c r="C144" s="30" t="s">
        <v>10</v>
      </c>
      <c r="D144" s="34">
        <f>[1]ерц!$P$22-[1]ерц!$W$22-[1]ерц!$GP$22</f>
        <v>112820.06000000001</v>
      </c>
    </row>
    <row r="145" spans="1:4" s="13" customFormat="1" ht="30" customHeight="1" x14ac:dyDescent="0.25">
      <c r="A145" s="47" t="s">
        <v>59</v>
      </c>
      <c r="B145" s="47"/>
      <c r="C145" s="47"/>
      <c r="D145" s="47"/>
    </row>
    <row r="146" spans="1:4" ht="20.100000000000001" customHeight="1" x14ac:dyDescent="0.25">
      <c r="A146" s="28" t="s">
        <v>60</v>
      </c>
      <c r="B146" s="33" t="s">
        <v>61</v>
      </c>
      <c r="C146" s="30" t="s">
        <v>108</v>
      </c>
      <c r="D146" s="31" t="s">
        <v>62</v>
      </c>
    </row>
    <row r="147" spans="1:4" ht="20.100000000000001" customHeight="1" x14ac:dyDescent="0.25">
      <c r="A147" s="28" t="s">
        <v>63</v>
      </c>
      <c r="B147" s="33" t="s">
        <v>39</v>
      </c>
      <c r="C147" s="30" t="s">
        <v>108</v>
      </c>
      <c r="D147" s="31" t="s">
        <v>64</v>
      </c>
    </row>
    <row r="148" spans="1:4" ht="30" customHeight="1" x14ac:dyDescent="0.25">
      <c r="A148" s="28" t="s">
        <v>65</v>
      </c>
      <c r="B148" s="33" t="s">
        <v>66</v>
      </c>
      <c r="C148" s="30" t="s">
        <v>67</v>
      </c>
      <c r="D148" s="35">
        <f>[1]ерц!$BL$22+[1]ерц!$BU$22</f>
        <v>4145.0370000000003</v>
      </c>
    </row>
    <row r="149" spans="1:4" ht="20.100000000000001" customHeight="1" x14ac:dyDescent="0.25">
      <c r="A149" s="28" t="s">
        <v>68</v>
      </c>
      <c r="B149" s="33" t="s">
        <v>69</v>
      </c>
      <c r="C149" s="30" t="s">
        <v>10</v>
      </c>
      <c r="D149" s="35">
        <f>[1]ерц!$BG$22+[1]ерц!$BP$22+'[1]юл нач.'!$C$69</f>
        <v>166727.41999999998</v>
      </c>
    </row>
    <row r="150" spans="1:4" ht="20.100000000000001" customHeight="1" x14ac:dyDescent="0.25">
      <c r="A150" s="28" t="s">
        <v>70</v>
      </c>
      <c r="B150" s="33" t="s">
        <v>71</v>
      </c>
      <c r="C150" s="30" t="s">
        <v>10</v>
      </c>
      <c r="D150" s="35">
        <f>[1]ерц!$BV$22+[1]ерц!$BM$22+'[1]юл нач.'!$E$69</f>
        <v>157808.39578228316</v>
      </c>
    </row>
    <row r="151" spans="1:4" ht="20.100000000000001" customHeight="1" x14ac:dyDescent="0.25">
      <c r="A151" s="28" t="s">
        <v>72</v>
      </c>
      <c r="B151" s="33" t="s">
        <v>73</v>
      </c>
      <c r="C151" s="30" t="s">
        <v>10</v>
      </c>
      <c r="D151" s="35">
        <f>[1]ерц!$BN$22+[1]ерц!$BW$22</f>
        <v>16184.259999999998</v>
      </c>
    </row>
    <row r="152" spans="1:4" ht="30" customHeight="1" x14ac:dyDescent="0.25">
      <c r="A152" s="28" t="s">
        <v>74</v>
      </c>
      <c r="B152" s="33" t="s">
        <v>75</v>
      </c>
      <c r="C152" s="30" t="s">
        <v>10</v>
      </c>
      <c r="D152" s="35">
        <f>'[1]20'!$B$85</f>
        <v>169938.02</v>
      </c>
    </row>
    <row r="153" spans="1:4" ht="20.100000000000001" customHeight="1" x14ac:dyDescent="0.25">
      <c r="A153" s="28" t="s">
        <v>76</v>
      </c>
      <c r="B153" s="33" t="s">
        <v>77</v>
      </c>
      <c r="C153" s="30" t="s">
        <v>10</v>
      </c>
      <c r="D153" s="25">
        <v>34759.089999999997</v>
      </c>
    </row>
    <row r="154" spans="1:4" ht="30" customHeight="1" x14ac:dyDescent="0.25">
      <c r="A154" s="28" t="s">
        <v>78</v>
      </c>
      <c r="B154" s="33" t="s">
        <v>79</v>
      </c>
      <c r="C154" s="30" t="s">
        <v>10</v>
      </c>
      <c r="D154" s="34">
        <f>D152-D153</f>
        <v>135178.93</v>
      </c>
    </row>
    <row r="155" spans="1:4" ht="30" customHeight="1" x14ac:dyDescent="0.25">
      <c r="A155" s="28" t="s">
        <v>80</v>
      </c>
      <c r="B155" s="33" t="s">
        <v>81</v>
      </c>
      <c r="C155" s="30" t="s">
        <v>10</v>
      </c>
      <c r="D155" s="34">
        <v>0</v>
      </c>
    </row>
    <row r="156" spans="1:4" s="13" customFormat="1" ht="30" customHeight="1" x14ac:dyDescent="0.25">
      <c r="A156" s="47" t="s">
        <v>59</v>
      </c>
      <c r="B156" s="47"/>
      <c r="C156" s="47"/>
      <c r="D156" s="47"/>
    </row>
    <row r="157" spans="1:4" ht="20.100000000000001" customHeight="1" x14ac:dyDescent="0.25">
      <c r="A157" s="28" t="s">
        <v>60</v>
      </c>
      <c r="B157" s="33" t="s">
        <v>61</v>
      </c>
      <c r="C157" s="30" t="s">
        <v>108</v>
      </c>
      <c r="D157" s="31" t="s">
        <v>83</v>
      </c>
    </row>
    <row r="158" spans="1:4" ht="20.100000000000001" customHeight="1" x14ac:dyDescent="0.25">
      <c r="A158" s="28" t="s">
        <v>63</v>
      </c>
      <c r="B158" s="33" t="s">
        <v>39</v>
      </c>
      <c r="C158" s="30" t="s">
        <v>108</v>
      </c>
      <c r="D158" s="31" t="s">
        <v>126</v>
      </c>
    </row>
    <row r="159" spans="1:4" x14ac:dyDescent="0.25">
      <c r="A159" s="28" t="s">
        <v>65</v>
      </c>
      <c r="B159" s="33" t="s">
        <v>66</v>
      </c>
      <c r="C159" s="30" t="s">
        <v>67</v>
      </c>
      <c r="D159" s="36" t="s">
        <v>126</v>
      </c>
    </row>
    <row r="160" spans="1:4" ht="20.100000000000001" customHeight="1" x14ac:dyDescent="0.25">
      <c r="A160" s="28" t="s">
        <v>68</v>
      </c>
      <c r="B160" s="33" t="s">
        <v>69</v>
      </c>
      <c r="C160" s="30" t="s">
        <v>10</v>
      </c>
      <c r="D160" s="35">
        <f>[1]ерц!$DA$22+[1]ерц!$CR$22+[1]ерц!$CI$22+'[1]юл нач.'!$C$66</f>
        <v>177888.37</v>
      </c>
    </row>
    <row r="161" spans="1:4" ht="20.100000000000001" customHeight="1" x14ac:dyDescent="0.25">
      <c r="A161" s="28" t="s">
        <v>70</v>
      </c>
      <c r="B161" s="33" t="s">
        <v>71</v>
      </c>
      <c r="C161" s="30" t="s">
        <v>10</v>
      </c>
      <c r="D161" s="35">
        <f>[1]ерц!$CO$22+[1]ерц!$CX$22+[1]ерц!$DG$22+'[1]юл нач.'!$E$66</f>
        <v>141619.24430319556</v>
      </c>
    </row>
    <row r="162" spans="1:4" ht="20.100000000000001" customHeight="1" x14ac:dyDescent="0.25">
      <c r="A162" s="28" t="s">
        <v>72</v>
      </c>
      <c r="B162" s="33" t="s">
        <v>73</v>
      </c>
      <c r="C162" s="30" t="s">
        <v>10</v>
      </c>
      <c r="D162" s="35">
        <f>[1]ерц!$DG$22+[1]ерц!$CY$22+[1]ерц!$CP$22</f>
        <v>113517.3</v>
      </c>
    </row>
    <row r="163" spans="1:4" ht="30" x14ac:dyDescent="0.25">
      <c r="A163" s="28" t="s">
        <v>74</v>
      </c>
      <c r="B163" s="33" t="s">
        <v>75</v>
      </c>
      <c r="C163" s="30" t="s">
        <v>10</v>
      </c>
      <c r="D163" s="35">
        <f>'[1]20'!$B$83</f>
        <v>356511.72</v>
      </c>
    </row>
    <row r="164" spans="1:4" ht="20.100000000000001" customHeight="1" x14ac:dyDescent="0.25">
      <c r="A164" s="28" t="s">
        <v>76</v>
      </c>
      <c r="B164" s="33" t="s">
        <v>77</v>
      </c>
      <c r="C164" s="30" t="s">
        <v>10</v>
      </c>
      <c r="D164" s="36">
        <v>290395.40000000002</v>
      </c>
    </row>
    <row r="165" spans="1:4" ht="30" x14ac:dyDescent="0.25">
      <c r="A165" s="28" t="s">
        <v>78</v>
      </c>
      <c r="B165" s="33" t="s">
        <v>79</v>
      </c>
      <c r="C165" s="30" t="s">
        <v>10</v>
      </c>
      <c r="D165" s="35">
        <f>D163-D164</f>
        <v>66116.319999999949</v>
      </c>
    </row>
    <row r="166" spans="1:4" ht="30" x14ac:dyDescent="0.25">
      <c r="A166" s="28" t="s">
        <v>80</v>
      </c>
      <c r="B166" s="33" t="s">
        <v>81</v>
      </c>
      <c r="C166" s="30" t="s">
        <v>10</v>
      </c>
      <c r="D166" s="34">
        <v>0</v>
      </c>
    </row>
    <row r="167" spans="1:4" s="13" customFormat="1" ht="30" customHeight="1" x14ac:dyDescent="0.25">
      <c r="A167" s="47" t="s">
        <v>59</v>
      </c>
      <c r="B167" s="47"/>
      <c r="C167" s="47"/>
      <c r="D167" s="47"/>
    </row>
    <row r="168" spans="1:4" ht="20.100000000000001" customHeight="1" x14ac:dyDescent="0.25">
      <c r="A168" s="28" t="s">
        <v>60</v>
      </c>
      <c r="B168" s="33" t="s">
        <v>61</v>
      </c>
      <c r="C168" s="30" t="s">
        <v>108</v>
      </c>
      <c r="D168" s="31" t="s">
        <v>82</v>
      </c>
    </row>
    <row r="169" spans="1:4" ht="20.100000000000001" customHeight="1" x14ac:dyDescent="0.25">
      <c r="A169" s="28" t="s">
        <v>63</v>
      </c>
      <c r="B169" s="33" t="s">
        <v>39</v>
      </c>
      <c r="C169" s="30" t="s">
        <v>108</v>
      </c>
      <c r="D169" s="31" t="s">
        <v>64</v>
      </c>
    </row>
    <row r="170" spans="1:4" x14ac:dyDescent="0.25">
      <c r="A170" s="28" t="s">
        <v>65</v>
      </c>
      <c r="B170" s="33" t="s">
        <v>66</v>
      </c>
      <c r="C170" s="30" t="s">
        <v>67</v>
      </c>
      <c r="D170" s="35">
        <f>[1]ерц!$AT$22+[1]ерц!$BC$22</f>
        <v>7601.7957000000006</v>
      </c>
    </row>
    <row r="171" spans="1:4" ht="20.100000000000001" customHeight="1" x14ac:dyDescent="0.25">
      <c r="A171" s="28" t="s">
        <v>68</v>
      </c>
      <c r="B171" s="33" t="s">
        <v>69</v>
      </c>
      <c r="C171" s="30" t="s">
        <v>10</v>
      </c>
      <c r="D171" s="35">
        <f>[1]ерц!$AX$22+[1]ерц!$AO$22+'[1]юл нач.'!$C$63</f>
        <v>106434.34999999999</v>
      </c>
    </row>
    <row r="172" spans="1:4" ht="20.100000000000001" customHeight="1" x14ac:dyDescent="0.25">
      <c r="A172" s="28" t="s">
        <v>70</v>
      </c>
      <c r="B172" s="33" t="s">
        <v>71</v>
      </c>
      <c r="C172" s="30" t="s">
        <v>10</v>
      </c>
      <c r="D172" s="35">
        <f>[1]ерц!$BD$22+'[1]юл нач.'!$E$63</f>
        <v>42876.000139840646</v>
      </c>
    </row>
    <row r="173" spans="1:4" ht="20.100000000000001" customHeight="1" x14ac:dyDescent="0.25">
      <c r="A173" s="28" t="s">
        <v>72</v>
      </c>
      <c r="B173" s="33" t="s">
        <v>73</v>
      </c>
      <c r="C173" s="30" t="s">
        <v>10</v>
      </c>
      <c r="D173" s="35">
        <f>[1]ерц!$AV$22+[1]ерц!$BE$22</f>
        <v>8848.9399999999987</v>
      </c>
    </row>
    <row r="174" spans="1:4" ht="30" x14ac:dyDescent="0.25">
      <c r="A174" s="28" t="s">
        <v>74</v>
      </c>
      <c r="B174" s="33" t="s">
        <v>75</v>
      </c>
      <c r="C174" s="30" t="s">
        <v>10</v>
      </c>
      <c r="D174" s="35">
        <f>'[1]20'!$B$82</f>
        <v>142890.29999999999</v>
      </c>
    </row>
    <row r="175" spans="1:4" ht="20.100000000000001" customHeight="1" x14ac:dyDescent="0.25">
      <c r="A175" s="28" t="s">
        <v>76</v>
      </c>
      <c r="B175" s="33" t="s">
        <v>77</v>
      </c>
      <c r="C175" s="30" t="s">
        <v>10</v>
      </c>
      <c r="D175" s="25">
        <v>42276.92</v>
      </c>
    </row>
    <row r="176" spans="1:4" ht="30" customHeight="1" x14ac:dyDescent="0.25">
      <c r="A176" s="28" t="s">
        <v>78</v>
      </c>
      <c r="B176" s="33" t="s">
        <v>79</v>
      </c>
      <c r="C176" s="30" t="s">
        <v>10</v>
      </c>
      <c r="D176" s="34">
        <f>D174-D175</f>
        <v>100613.37999999999</v>
      </c>
    </row>
    <row r="177" spans="1:4" ht="30" customHeight="1" x14ac:dyDescent="0.25">
      <c r="A177" s="28" t="s">
        <v>80</v>
      </c>
      <c r="B177" s="33" t="s">
        <v>81</v>
      </c>
      <c r="C177" s="30" t="s">
        <v>10</v>
      </c>
      <c r="D177" s="34">
        <v>0</v>
      </c>
    </row>
    <row r="178" spans="1:4" s="13" customFormat="1" ht="30" customHeight="1" x14ac:dyDescent="0.25">
      <c r="A178" s="43" t="s">
        <v>59</v>
      </c>
      <c r="B178" s="43"/>
      <c r="C178" s="43"/>
      <c r="D178" s="43"/>
    </row>
    <row r="179" spans="1:4" ht="20.100000000000001" customHeight="1" x14ac:dyDescent="0.25">
      <c r="A179" s="11" t="s">
        <v>60</v>
      </c>
      <c r="B179" s="4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1" t="s">
        <v>63</v>
      </c>
      <c r="B180" s="4" t="s">
        <v>39</v>
      </c>
      <c r="C180" s="2" t="s">
        <v>108</v>
      </c>
      <c r="D180" s="8" t="s">
        <v>122</v>
      </c>
    </row>
    <row r="181" spans="1:4" x14ac:dyDescent="0.25">
      <c r="A181" s="11" t="s">
        <v>65</v>
      </c>
      <c r="B181" s="4" t="s">
        <v>66</v>
      </c>
      <c r="C181" s="2" t="s">
        <v>67</v>
      </c>
      <c r="D181" s="20">
        <f>[1]ерц!$FO$22</f>
        <v>104881.6107</v>
      </c>
    </row>
    <row r="182" spans="1:4" ht="20.100000000000001" customHeight="1" x14ac:dyDescent="0.25">
      <c r="A182" s="11" t="s">
        <v>68</v>
      </c>
      <c r="B182" s="4" t="s">
        <v>69</v>
      </c>
      <c r="C182" s="2" t="s">
        <v>10</v>
      </c>
      <c r="D182" s="9">
        <f>[1]ерц!$FJ$22+'[1]юл нач.'!$C$70</f>
        <v>217299.86</v>
      </c>
    </row>
    <row r="183" spans="1:4" ht="20.100000000000001" customHeight="1" x14ac:dyDescent="0.25">
      <c r="A183" s="11" t="s">
        <v>70</v>
      </c>
      <c r="B183" s="4" t="s">
        <v>71</v>
      </c>
      <c r="C183" s="2" t="s">
        <v>10</v>
      </c>
      <c r="D183" s="5">
        <f>[1]ерц!$FP$22+'[1]юл нач.'!$E$70</f>
        <v>223708.83003630015</v>
      </c>
    </row>
    <row r="184" spans="1:4" ht="20.100000000000001" customHeight="1" x14ac:dyDescent="0.25">
      <c r="A184" s="11" t="s">
        <v>72</v>
      </c>
      <c r="B184" s="4" t="s">
        <v>73</v>
      </c>
      <c r="C184" s="2" t="s">
        <v>10</v>
      </c>
      <c r="D184" s="5">
        <f>[1]ерц!$FQ$22</f>
        <v>20580.509999999998</v>
      </c>
    </row>
    <row r="185" spans="1:4" ht="30" x14ac:dyDescent="0.25">
      <c r="A185" s="11" t="s">
        <v>74</v>
      </c>
      <c r="B185" s="4" t="s">
        <v>75</v>
      </c>
      <c r="C185" s="2" t="s">
        <v>10</v>
      </c>
      <c r="D185" s="5">
        <f>'[1]20'!$B$86</f>
        <v>193286.39999999999</v>
      </c>
    </row>
    <row r="186" spans="1:4" ht="20.100000000000001" customHeight="1" x14ac:dyDescent="0.25">
      <c r="A186" s="11" t="s">
        <v>76</v>
      </c>
      <c r="B186" s="4" t="s">
        <v>77</v>
      </c>
      <c r="C186" s="2" t="s">
        <v>10</v>
      </c>
      <c r="D186" s="5">
        <v>158261.1</v>
      </c>
    </row>
    <row r="187" spans="1:4" ht="30" x14ac:dyDescent="0.25">
      <c r="A187" s="11" t="s">
        <v>78</v>
      </c>
      <c r="B187" s="4" t="s">
        <v>79</v>
      </c>
      <c r="C187" s="2" t="s">
        <v>10</v>
      </c>
      <c r="D187" s="5">
        <f>D185-D186</f>
        <v>35025.299999999988</v>
      </c>
    </row>
    <row r="188" spans="1:4" ht="30" x14ac:dyDescent="0.25">
      <c r="A188" s="11" t="s">
        <v>80</v>
      </c>
      <c r="B188" s="4" t="s">
        <v>81</v>
      </c>
      <c r="C188" s="2" t="s">
        <v>10</v>
      </c>
      <c r="D188" s="5">
        <v>0</v>
      </c>
    </row>
    <row r="189" spans="1:4" s="13" customFormat="1" ht="30" customHeight="1" x14ac:dyDescent="0.25">
      <c r="A189" s="43" t="s">
        <v>59</v>
      </c>
      <c r="B189" s="43"/>
      <c r="C189" s="43"/>
      <c r="D189" s="43"/>
    </row>
    <row r="190" spans="1:4" ht="20.100000000000001" customHeight="1" x14ac:dyDescent="0.25">
      <c r="A190" s="11" t="s">
        <v>60</v>
      </c>
      <c r="B190" s="4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1" t="s">
        <v>63</v>
      </c>
      <c r="B191" s="4" t="s">
        <v>39</v>
      </c>
      <c r="C191" s="2" t="s">
        <v>108</v>
      </c>
      <c r="D191" s="8" t="s">
        <v>85</v>
      </c>
    </row>
    <row r="192" spans="1:4" x14ac:dyDescent="0.25">
      <c r="A192" s="11" t="s">
        <v>65</v>
      </c>
      <c r="B192" s="4" t="s">
        <v>66</v>
      </c>
      <c r="C192" s="2" t="s">
        <v>67</v>
      </c>
      <c r="D192" s="21">
        <f>[1]ерц!$DO$22+[1]ерц!$DX$22</f>
        <v>317.74874</v>
      </c>
    </row>
    <row r="193" spans="1:4" ht="20.100000000000001" customHeight="1" x14ac:dyDescent="0.25">
      <c r="A193" s="11" t="s">
        <v>68</v>
      </c>
      <c r="B193" s="4" t="s">
        <v>69</v>
      </c>
      <c r="C193" s="2" t="s">
        <v>10</v>
      </c>
      <c r="D193" s="21">
        <f>[1]ерц!$DS$22+[1]ерц!$DJ$22+'[1]юл нач.'!$C$500</f>
        <v>307183.34999999998</v>
      </c>
    </row>
    <row r="194" spans="1:4" ht="20.100000000000001" customHeight="1" x14ac:dyDescent="0.25">
      <c r="A194" s="11" t="s">
        <v>70</v>
      </c>
      <c r="B194" s="4" t="s">
        <v>71</v>
      </c>
      <c r="C194" s="2" t="s">
        <v>10</v>
      </c>
      <c r="D194" s="21">
        <f>[1]ерц!$DP$22+[1]ерц!$DY$22+'[1]юл нач.'!$E$500</f>
        <v>281788.96999999997</v>
      </c>
    </row>
    <row r="195" spans="1:4" ht="20.100000000000001" customHeight="1" x14ac:dyDescent="0.25">
      <c r="A195" s="11" t="s">
        <v>72</v>
      </c>
      <c r="B195" s="4" t="s">
        <v>73</v>
      </c>
      <c r="C195" s="2" t="s">
        <v>10</v>
      </c>
      <c r="D195" s="21">
        <f>[1]ерц!$DZ$22+[1]ерц!$DQ$22</f>
        <v>30396.91</v>
      </c>
    </row>
    <row r="196" spans="1:4" ht="30" x14ac:dyDescent="0.25">
      <c r="A196" s="11" t="s">
        <v>74</v>
      </c>
      <c r="B196" s="4" t="s">
        <v>75</v>
      </c>
      <c r="C196" s="2" t="s">
        <v>10</v>
      </c>
      <c r="D196" s="21">
        <f>'[1]20'!$B$84</f>
        <v>365836.41</v>
      </c>
    </row>
    <row r="197" spans="1:4" ht="20.100000000000001" customHeight="1" x14ac:dyDescent="0.25">
      <c r="A197" s="11" t="s">
        <v>76</v>
      </c>
      <c r="B197" s="4" t="s">
        <v>77</v>
      </c>
      <c r="C197" s="2" t="s">
        <v>10</v>
      </c>
      <c r="D197" s="21">
        <v>205849.46</v>
      </c>
    </row>
    <row r="198" spans="1:4" ht="30" x14ac:dyDescent="0.25">
      <c r="A198" s="11" t="s">
        <v>78</v>
      </c>
      <c r="B198" s="4" t="s">
        <v>79</v>
      </c>
      <c r="C198" s="2" t="s">
        <v>10</v>
      </c>
      <c r="D198" s="21">
        <f>D196-D197</f>
        <v>159986.94999999998</v>
      </c>
    </row>
    <row r="199" spans="1:4" ht="30" x14ac:dyDescent="0.25">
      <c r="A199" s="11" t="s">
        <v>80</v>
      </c>
      <c r="B199" s="4" t="s">
        <v>81</v>
      </c>
      <c r="C199" s="2" t="s">
        <v>10</v>
      </c>
      <c r="D199" s="37">
        <v>0</v>
      </c>
    </row>
    <row r="200" spans="1:4" ht="31.5" customHeight="1" x14ac:dyDescent="0.25">
      <c r="A200" s="43" t="s">
        <v>59</v>
      </c>
      <c r="B200" s="43"/>
      <c r="C200" s="43"/>
      <c r="D200" s="43"/>
    </row>
    <row r="201" spans="1:4" ht="20.100000000000001" customHeight="1" x14ac:dyDescent="0.25">
      <c r="A201" s="11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1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1" t="s">
        <v>65</v>
      </c>
      <c r="B203" s="4" t="s">
        <v>66</v>
      </c>
      <c r="C203" s="2" t="s">
        <v>67</v>
      </c>
      <c r="D203" s="3" t="s">
        <v>144</v>
      </c>
    </row>
    <row r="204" spans="1:4" ht="20.100000000000001" customHeight="1" x14ac:dyDescent="0.25">
      <c r="A204" s="11" t="s">
        <v>68</v>
      </c>
      <c r="B204" s="4" t="s">
        <v>69</v>
      </c>
      <c r="C204" s="2" t="s">
        <v>10</v>
      </c>
      <c r="D204" s="3" t="s">
        <v>144</v>
      </c>
    </row>
    <row r="205" spans="1:4" ht="20.100000000000001" customHeight="1" x14ac:dyDescent="0.25">
      <c r="A205" s="11" t="s">
        <v>70</v>
      </c>
      <c r="B205" s="4" t="s">
        <v>71</v>
      </c>
      <c r="C205" s="2" t="s">
        <v>10</v>
      </c>
      <c r="D205" s="3" t="s">
        <v>144</v>
      </c>
    </row>
    <row r="206" spans="1:4" ht="20.100000000000001" customHeight="1" x14ac:dyDescent="0.25">
      <c r="A206" s="11" t="s">
        <v>72</v>
      </c>
      <c r="B206" s="4" t="s">
        <v>73</v>
      </c>
      <c r="C206" s="2" t="s">
        <v>10</v>
      </c>
      <c r="D206" s="3" t="s">
        <v>144</v>
      </c>
    </row>
    <row r="207" spans="1:4" ht="30" x14ac:dyDescent="0.25">
      <c r="A207" s="11" t="s">
        <v>74</v>
      </c>
      <c r="B207" s="4" t="s">
        <v>75</v>
      </c>
      <c r="C207" s="2" t="s">
        <v>10</v>
      </c>
      <c r="D207" s="3" t="s">
        <v>144</v>
      </c>
    </row>
    <row r="208" spans="1:4" ht="20.100000000000001" customHeight="1" x14ac:dyDescent="0.25">
      <c r="A208" s="11" t="s">
        <v>76</v>
      </c>
      <c r="B208" s="4" t="s">
        <v>77</v>
      </c>
      <c r="C208" s="2" t="s">
        <v>10</v>
      </c>
      <c r="D208" s="3" t="s">
        <v>144</v>
      </c>
    </row>
    <row r="209" spans="1:4" ht="30" customHeight="1" x14ac:dyDescent="0.25">
      <c r="A209" s="11" t="s">
        <v>78</v>
      </c>
      <c r="B209" s="4" t="s">
        <v>79</v>
      </c>
      <c r="C209" s="2" t="s">
        <v>10</v>
      </c>
      <c r="D209" s="3" t="s">
        <v>144</v>
      </c>
    </row>
    <row r="210" spans="1:4" ht="30" x14ac:dyDescent="0.25">
      <c r="A210" s="11" t="s">
        <v>80</v>
      </c>
      <c r="B210" s="4" t="s">
        <v>81</v>
      </c>
      <c r="C210" s="2" t="s">
        <v>10</v>
      </c>
      <c r="D210" s="3" t="s">
        <v>144</v>
      </c>
    </row>
    <row r="211" spans="1:4" s="13" customFormat="1" ht="30" customHeight="1" x14ac:dyDescent="0.25">
      <c r="A211" s="43" t="s">
        <v>86</v>
      </c>
      <c r="B211" s="43"/>
      <c r="C211" s="43"/>
      <c r="D211" s="43"/>
    </row>
    <row r="212" spans="1:4" ht="20.100000000000001" customHeight="1" x14ac:dyDescent="0.25">
      <c r="A212" s="11" t="s">
        <v>87</v>
      </c>
      <c r="B212" s="6" t="s">
        <v>44</v>
      </c>
      <c r="C212" s="2" t="s">
        <v>45</v>
      </c>
      <c r="D212" s="8">
        <v>0</v>
      </c>
    </row>
    <row r="213" spans="1:4" ht="20.100000000000001" customHeight="1" x14ac:dyDescent="0.25">
      <c r="A213" s="11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1" t="s">
        <v>89</v>
      </c>
      <c r="B214" s="6" t="s">
        <v>49</v>
      </c>
      <c r="C214" s="2" t="s">
        <v>108</v>
      </c>
      <c r="D214" s="8">
        <v>0</v>
      </c>
    </row>
    <row r="215" spans="1:4" ht="20.100000000000001" customHeight="1" x14ac:dyDescent="0.25">
      <c r="A215" s="11" t="s">
        <v>90</v>
      </c>
      <c r="B215" s="6" t="s">
        <v>51</v>
      </c>
      <c r="C215" s="2" t="s">
        <v>10</v>
      </c>
      <c r="D215" s="8">
        <v>0</v>
      </c>
    </row>
    <row r="216" spans="1:4" s="13" customFormat="1" ht="30" customHeight="1" x14ac:dyDescent="0.25">
      <c r="A216" s="43" t="s">
        <v>118</v>
      </c>
      <c r="B216" s="43"/>
      <c r="C216" s="43"/>
      <c r="D216" s="43"/>
    </row>
    <row r="217" spans="1:4" ht="20.100000000000001" customHeight="1" x14ac:dyDescent="0.25">
      <c r="A217" s="11" t="s">
        <v>91</v>
      </c>
      <c r="B217" s="4" t="s">
        <v>92</v>
      </c>
      <c r="C217" s="2" t="s">
        <v>45</v>
      </c>
      <c r="D217" s="8">
        <v>15</v>
      </c>
    </row>
    <row r="218" spans="1:4" ht="20.100000000000001" customHeight="1" x14ac:dyDescent="0.25">
      <c r="A218" s="11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1" t="s">
        <v>96</v>
      </c>
      <c r="B219" s="4" t="s">
        <v>97</v>
      </c>
      <c r="C219" s="2" t="s">
        <v>10</v>
      </c>
      <c r="D219" s="8">
        <v>128440.78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2016-04-04T06:44:34Z</dcterms:modified>
</cp:coreProperties>
</file>