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96" i="1" l="1"/>
  <c r="D198" i="1" s="1"/>
  <c r="D185" i="1"/>
  <c r="D187" i="1" s="1"/>
  <c r="D174" i="1"/>
  <c r="D176" i="1" s="1"/>
  <c r="D163" i="1"/>
  <c r="D165" i="1" s="1"/>
  <c r="D152" i="1"/>
  <c r="D154" i="1" s="1"/>
  <c r="D195" i="1"/>
  <c r="D194" i="1"/>
  <c r="D193" i="1"/>
  <c r="D192" i="1"/>
  <c r="D184" i="1"/>
  <c r="D183" i="1"/>
  <c r="D182" i="1"/>
  <c r="D181" i="1"/>
  <c r="D173" i="1"/>
  <c r="D172" i="1"/>
  <c r="D171" i="1"/>
  <c r="D170" i="1"/>
  <c r="D162" i="1"/>
  <c r="D161" i="1"/>
  <c r="D160" i="1"/>
  <c r="D151" i="1"/>
  <c r="D150" i="1"/>
  <c r="D149" i="1"/>
  <c r="D148" i="1"/>
  <c r="D144" i="1"/>
  <c r="D70" i="1"/>
  <c r="D67" i="1"/>
  <c r="D64" i="1"/>
  <c r="D61" i="1"/>
  <c r="D58" i="1"/>
  <c r="D56" i="1"/>
  <c r="D50" i="1"/>
  <c r="D41" i="1"/>
  <c r="D38" i="1"/>
  <c r="D35" i="1"/>
  <c r="D32" i="1"/>
  <c r="D29" i="1"/>
  <c r="D17" i="1"/>
  <c r="D12" i="1"/>
  <c r="D11" i="1"/>
  <c r="D141" i="1" s="1"/>
  <c r="D16" i="1" l="1"/>
  <c r="D25" i="1" l="1"/>
  <c r="D22" i="1" l="1"/>
</calcChain>
</file>

<file path=xl/sharedStrings.xml><?xml version="1.0" encoding="utf-8"?>
<sst xmlns="http://schemas.openxmlformats.org/spreadsheetml/2006/main" count="664" uniqueCount="150">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</sst>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13">
          <cell r="I13">
            <v>664577.18999999994</v>
          </cell>
          <cell r="P13">
            <v>1252019.47</v>
          </cell>
          <cell r="Q13">
            <v>302497.82</v>
          </cell>
          <cell r="R13">
            <v>1820673.26</v>
          </cell>
          <cell r="V13">
            <v>1581282.2</v>
          </cell>
          <cell r="W13">
            <v>541888.88</v>
          </cell>
          <cell r="AO13">
            <v>0</v>
          </cell>
          <cell r="AT13">
            <v>26.58</v>
          </cell>
          <cell r="AV13">
            <v>-249.08</v>
          </cell>
          <cell r="AX13">
            <v>203543.43</v>
          </cell>
          <cell r="BC13">
            <v>13395.44</v>
          </cell>
          <cell r="BD13">
            <v>171325.21</v>
          </cell>
          <cell r="BE13">
            <v>55514.32</v>
          </cell>
          <cell r="BG13">
            <v>5.52</v>
          </cell>
          <cell r="BL13">
            <v>14.55</v>
          </cell>
          <cell r="BM13">
            <v>324.8</v>
          </cell>
          <cell r="BN13">
            <v>-319.27999999999997</v>
          </cell>
          <cell r="BP13">
            <v>298569.17</v>
          </cell>
          <cell r="BU13">
            <v>8512.4480000000003</v>
          </cell>
          <cell r="BV13">
            <v>251583.67</v>
          </cell>
          <cell r="BW13">
            <v>79295.73</v>
          </cell>
          <cell r="CI13">
            <v>0</v>
          </cell>
          <cell r="CO13">
            <v>0</v>
          </cell>
          <cell r="CP13">
            <v>0</v>
          </cell>
          <cell r="CR13">
            <v>214697.57</v>
          </cell>
          <cell r="CX13">
            <v>166661.34</v>
          </cell>
          <cell r="CY13">
            <v>76163.710000000006</v>
          </cell>
          <cell r="DA13">
            <v>487869.33</v>
          </cell>
          <cell r="DG13">
            <v>380699.02</v>
          </cell>
          <cell r="DJ13">
            <v>2092.2800000000002</v>
          </cell>
          <cell r="DO13">
            <v>480.90823999999998</v>
          </cell>
          <cell r="DP13">
            <v>999165.35</v>
          </cell>
          <cell r="DQ13">
            <v>-997073.07</v>
          </cell>
          <cell r="DS13">
            <v>1842716.32</v>
          </cell>
          <cell r="DX13">
            <v>706.71500000000003</v>
          </cell>
          <cell r="DY13">
            <v>711019.15</v>
          </cell>
          <cell r="DZ13">
            <v>1251239.47</v>
          </cell>
          <cell r="FJ13">
            <v>474600.24</v>
          </cell>
          <cell r="FO13">
            <v>220261.44899999999</v>
          </cell>
          <cell r="FP13">
            <v>420383.28</v>
          </cell>
          <cell r="FQ13">
            <v>150942.96</v>
          </cell>
          <cell r="GJ13">
            <v>8361.7199999999993</v>
          </cell>
          <cell r="GK13">
            <v>54176.639999999999</v>
          </cell>
          <cell r="GO13">
            <v>47280.6</v>
          </cell>
          <cell r="GP13">
            <v>15257.76</v>
          </cell>
        </row>
      </sheetData>
      <sheetData sheetId="1"/>
      <sheetData sheetId="2"/>
      <sheetData sheetId="3">
        <row r="42">
          <cell r="B42">
            <v>208246.37</v>
          </cell>
        </row>
        <row r="43">
          <cell r="B43">
            <v>654763.41</v>
          </cell>
        </row>
        <row r="44">
          <cell r="B44">
            <v>815739.94</v>
          </cell>
        </row>
        <row r="45">
          <cell r="B45">
            <v>276538.8</v>
          </cell>
        </row>
        <row r="46">
          <cell r="B46">
            <v>720285.32</v>
          </cell>
        </row>
        <row r="186">
          <cell r="H186">
            <v>243444.96</v>
          </cell>
        </row>
        <row r="187">
          <cell r="H187">
            <v>96701.410909090904</v>
          </cell>
        </row>
        <row r="188">
          <cell r="H188">
            <v>36885.599999999999</v>
          </cell>
        </row>
        <row r="189">
          <cell r="H189">
            <v>7207.2545454545443</v>
          </cell>
        </row>
        <row r="191">
          <cell r="H191">
            <v>256153.09090909088</v>
          </cell>
        </row>
        <row r="192">
          <cell r="H192">
            <v>144758.39999999999</v>
          </cell>
        </row>
        <row r="193">
          <cell r="H193">
            <v>110698.79999999999</v>
          </cell>
        </row>
        <row r="195">
          <cell r="H195">
            <v>6857.1490909090908</v>
          </cell>
        </row>
        <row r="196">
          <cell r="H196">
            <v>1478.3999999999999</v>
          </cell>
        </row>
        <row r="198">
          <cell r="H198">
            <v>41817.621818181811</v>
          </cell>
        </row>
      </sheetData>
      <sheetData sheetId="4">
        <row r="25">
          <cell r="I25">
            <v>224109.23236008847</v>
          </cell>
        </row>
        <row r="26">
          <cell r="I26">
            <v>152738.01702645089</v>
          </cell>
        </row>
        <row r="27">
          <cell r="I27">
            <v>48508.727746646146</v>
          </cell>
        </row>
        <row r="29">
          <cell r="I29">
            <v>14457.93332982637</v>
          </cell>
        </row>
        <row r="30">
          <cell r="I30">
            <v>15522.792878926766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43" workbookViewId="0">
      <selection activeCell="D52" sqref="D52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43" t="s">
        <v>0</v>
      </c>
      <c r="B1" s="43"/>
      <c r="C1" s="43"/>
      <c r="D1" s="43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5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4" t="s">
        <v>8</v>
      </c>
      <c r="B8" s="44"/>
      <c r="C8" s="44"/>
      <c r="D8" s="44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f>[1]ерц!$Q$13+[1]ерц!$GJ$13+'[1]юл расч.'!$B$500</f>
        <v>310859.53999999998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5">
        <f>[1]ерц!$R$13+[1]ерц!$GK$13+'[1]юл нач.'!$C$500</f>
        <v>1874849.9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0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5">
        <f>D17+D154+D20</f>
        <v>1836064.69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5">
        <f>[1]ерц!$V$13+[1]ерц!$GO$13+'[1]юл нач.'!$E$500</f>
        <v>1628562.8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6">
        <v>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5">
        <f>D16</f>
        <v>1836064.69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5">
        <f>D11+D12-D16+D20</f>
        <v>349644.75</v>
      </c>
    </row>
    <row r="26" spans="1:4" s="13" customFormat="1" ht="30" customHeight="1" x14ac:dyDescent="0.25">
      <c r="A26" s="38" t="s">
        <v>28</v>
      </c>
      <c r="B26" s="38"/>
      <c r="C26" s="38"/>
      <c r="D26" s="38"/>
    </row>
    <row r="27" spans="1:4" s="13" customFormat="1" ht="11.25" customHeight="1" x14ac:dyDescent="0.25">
      <c r="A27" s="27"/>
      <c r="B27" s="27"/>
      <c r="C27" s="27"/>
      <c r="D27" s="27"/>
    </row>
    <row r="28" spans="1:4" ht="19.5" customHeight="1" x14ac:dyDescent="0.25">
      <c r="A28" s="11" t="s">
        <v>29</v>
      </c>
      <c r="B28" s="6" t="s">
        <v>30</v>
      </c>
      <c r="C28" s="2" t="s">
        <v>108</v>
      </c>
      <c r="D28" s="8" t="s">
        <v>138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4">
        <f>'[1]20'!$H$192</f>
        <v>144758.39999999999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4">
        <f>'[1]20'!$H$193</f>
        <v>110698.79999999999</v>
      </c>
    </row>
    <row r="33" spans="1:4" s="13" customFormat="1" ht="11.25" customHeight="1" x14ac:dyDescent="0.25">
      <c r="A33" s="27"/>
      <c r="B33" s="27"/>
      <c r="C33" s="27"/>
      <c r="D33" s="27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4">
        <f>'[1]20'!$H$187</f>
        <v>96701.410909090904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4">
        <f>'[1]20'!$H$186</f>
        <v>243444.96</v>
      </c>
    </row>
    <row r="39" spans="1:4" s="13" customFormat="1" ht="11.25" customHeight="1" x14ac:dyDescent="0.25">
      <c r="A39" s="27"/>
      <c r="B39" s="27"/>
      <c r="C39" s="27"/>
      <c r="D39" s="27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8" t="s">
        <v>139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4">
        <f>'[1]20'!$H$188</f>
        <v>36885.599999999999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8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4">
        <v>27000</v>
      </c>
    </row>
    <row r="45" spans="1:4" s="13" customFormat="1" ht="11.25" customHeight="1" x14ac:dyDescent="0.25">
      <c r="A45" s="27"/>
      <c r="B45" s="27"/>
      <c r="C45" s="27"/>
      <c r="D45" s="23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8" t="s">
        <v>140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9">
        <v>0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8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4">
        <f>'[1]20'!$H$191</f>
        <v>256153.09090909088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149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9">
        <v>364873.05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4">
        <f>'[1]20'!$H$198+'[1]20'!$H$196+'[1]20'!$H$195+'[1]20'!$H$189</f>
        <v>57360.425454545453</v>
      </c>
    </row>
    <row r="57" spans="1:4" ht="33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2">
        <f>'[1]26'!$I$29</f>
        <v>14457.93332982637</v>
      </c>
    </row>
    <row r="59" spans="1:4" s="13" customFormat="1" ht="11.25" customHeight="1" x14ac:dyDescent="0.25">
      <c r="A59" s="27"/>
      <c r="B59" s="27"/>
      <c r="C59" s="27"/>
      <c r="D59" s="27"/>
    </row>
    <row r="60" spans="1:4" ht="46.5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2">
        <f>'[1]26'!$I$26</f>
        <v>152738.01702645089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8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2">
        <f>'[1]26'!$I$25</f>
        <v>224109.23236008847</v>
      </c>
    </row>
    <row r="65" spans="1:4" s="13" customFormat="1" ht="11.25" customHeight="1" x14ac:dyDescent="0.25">
      <c r="A65" s="27"/>
      <c r="B65" s="27"/>
      <c r="C65" s="27"/>
      <c r="D65" s="23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8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2">
        <f>'[1]26'!$I$27</f>
        <v>48508.727746646146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8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2">
        <f>'[1]26'!$I$30</f>
        <v>15522.792878926766</v>
      </c>
    </row>
    <row r="71" spans="1:4" s="13" customFormat="1" ht="11.25" customHeight="1" x14ac:dyDescent="0.25">
      <c r="A71" s="27"/>
      <c r="B71" s="27"/>
      <c r="C71" s="27"/>
      <c r="D71" s="27"/>
    </row>
    <row r="72" spans="1:4" s="13" customFormat="1" ht="45" customHeight="1" x14ac:dyDescent="0.25">
      <c r="A72" s="45" t="s">
        <v>33</v>
      </c>
      <c r="B72" s="46"/>
      <c r="C72" s="46"/>
      <c r="D72" s="47"/>
    </row>
    <row r="73" spans="1:4" ht="30" x14ac:dyDescent="0.25">
      <c r="A73" s="11" t="s">
        <v>34</v>
      </c>
      <c r="B73" s="6" t="s">
        <v>35</v>
      </c>
      <c r="C73" s="2" t="s">
        <v>108</v>
      </c>
      <c r="D73" s="8" t="s">
        <v>138</v>
      </c>
    </row>
    <row r="74" spans="1:4" ht="20.100000000000001" customHeight="1" x14ac:dyDescent="0.25">
      <c r="A74" s="11" t="s">
        <v>36</v>
      </c>
      <c r="B74" s="6" t="s">
        <v>37</v>
      </c>
      <c r="C74" s="2" t="s">
        <v>108</v>
      </c>
      <c r="D74" s="8" t="s">
        <v>141</v>
      </c>
    </row>
    <row r="75" spans="1:4" ht="20.100000000000001" customHeight="1" x14ac:dyDescent="0.25">
      <c r="A75" s="11" t="s">
        <v>38</v>
      </c>
      <c r="B75" s="6" t="s">
        <v>39</v>
      </c>
      <c r="C75" s="2" t="s">
        <v>108</v>
      </c>
      <c r="D75" s="8" t="s">
        <v>142</v>
      </c>
    </row>
    <row r="76" spans="1:4" ht="20.100000000000001" customHeight="1" x14ac:dyDescent="0.25">
      <c r="A76" s="11" t="s">
        <v>40</v>
      </c>
      <c r="B76" s="6" t="s">
        <v>41</v>
      </c>
      <c r="C76" s="2" t="s">
        <v>10</v>
      </c>
      <c r="D76" s="8">
        <v>13.6</v>
      </c>
    </row>
    <row r="77" spans="1:4" ht="28.5" customHeight="1" x14ac:dyDescent="0.25">
      <c r="A77" s="11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1" t="s">
        <v>36</v>
      </c>
      <c r="B78" s="6" t="s">
        <v>37</v>
      </c>
      <c r="C78" s="2" t="s">
        <v>108</v>
      </c>
      <c r="D78" s="8" t="s">
        <v>141</v>
      </c>
    </row>
    <row r="79" spans="1:4" ht="20.100000000000001" customHeight="1" x14ac:dyDescent="0.25">
      <c r="A79" s="11" t="s">
        <v>38</v>
      </c>
      <c r="B79" s="6" t="s">
        <v>39</v>
      </c>
      <c r="C79" s="2" t="s">
        <v>108</v>
      </c>
      <c r="D79" s="8" t="s">
        <v>142</v>
      </c>
    </row>
    <row r="80" spans="1:4" ht="20.100000000000001" customHeight="1" x14ac:dyDescent="0.25">
      <c r="A80" s="11" t="s">
        <v>40</v>
      </c>
      <c r="B80" s="6" t="s">
        <v>41</v>
      </c>
      <c r="C80" s="2" t="s">
        <v>10</v>
      </c>
      <c r="D80" s="8">
        <v>5.8</v>
      </c>
    </row>
    <row r="81" spans="1:4" ht="29.25" customHeight="1" x14ac:dyDescent="0.25">
      <c r="A81" s="11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1" t="s">
        <v>36</v>
      </c>
      <c r="B82" s="6" t="s">
        <v>37</v>
      </c>
      <c r="C82" s="2" t="s">
        <v>108</v>
      </c>
      <c r="D82" s="30" t="s">
        <v>145</v>
      </c>
    </row>
    <row r="83" spans="1:4" ht="20.100000000000001" customHeight="1" x14ac:dyDescent="0.25">
      <c r="A83" s="11" t="s">
        <v>38</v>
      </c>
      <c r="B83" s="6" t="s">
        <v>39</v>
      </c>
      <c r="C83" s="2" t="s">
        <v>108</v>
      </c>
      <c r="D83" s="30" t="s">
        <v>142</v>
      </c>
    </row>
    <row r="84" spans="1:4" ht="20.100000000000001" customHeight="1" x14ac:dyDescent="0.25">
      <c r="A84" s="11" t="s">
        <v>40</v>
      </c>
      <c r="B84" s="6" t="s">
        <v>41</v>
      </c>
      <c r="C84" s="2" t="s">
        <v>10</v>
      </c>
      <c r="D84" s="30">
        <v>15.73</v>
      </c>
    </row>
    <row r="85" spans="1:4" ht="27.75" customHeight="1" x14ac:dyDescent="0.25">
      <c r="A85" s="11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1" t="s">
        <v>36</v>
      </c>
      <c r="B86" s="6" t="s">
        <v>37</v>
      </c>
      <c r="C86" s="2" t="s">
        <v>108</v>
      </c>
      <c r="D86" s="8" t="s">
        <v>143</v>
      </c>
    </row>
    <row r="87" spans="1:4" ht="20.100000000000001" customHeight="1" x14ac:dyDescent="0.25">
      <c r="A87" s="11" t="s">
        <v>38</v>
      </c>
      <c r="B87" s="6" t="s">
        <v>39</v>
      </c>
      <c r="C87" s="2" t="s">
        <v>108</v>
      </c>
      <c r="D87" s="8" t="s">
        <v>142</v>
      </c>
    </row>
    <row r="88" spans="1:4" ht="20.100000000000001" customHeight="1" x14ac:dyDescent="0.25">
      <c r="A88" s="11" t="s">
        <v>40</v>
      </c>
      <c r="B88" s="6" t="s">
        <v>41</v>
      </c>
      <c r="C88" s="2" t="s">
        <v>10</v>
      </c>
      <c r="D88" s="8">
        <v>3.3</v>
      </c>
    </row>
    <row r="89" spans="1:4" ht="29.25" customHeight="1" x14ac:dyDescent="0.25">
      <c r="A89" s="11" t="s">
        <v>34</v>
      </c>
      <c r="B89" s="6" t="s">
        <v>35</v>
      </c>
      <c r="C89" s="2" t="s">
        <v>108</v>
      </c>
      <c r="D89" s="28" t="s">
        <v>139</v>
      </c>
    </row>
    <row r="90" spans="1:4" ht="20.100000000000001" customHeight="1" x14ac:dyDescent="0.25">
      <c r="A90" s="11" t="s">
        <v>36</v>
      </c>
      <c r="B90" s="6" t="s">
        <v>37</v>
      </c>
      <c r="C90" s="2" t="s">
        <v>108</v>
      </c>
      <c r="D90" s="8" t="s">
        <v>143</v>
      </c>
    </row>
    <row r="91" spans="1:4" ht="20.100000000000001" customHeight="1" x14ac:dyDescent="0.25">
      <c r="A91" s="11" t="s">
        <v>38</v>
      </c>
      <c r="B91" s="6" t="s">
        <v>39</v>
      </c>
      <c r="C91" s="2" t="s">
        <v>108</v>
      </c>
      <c r="D91" s="8" t="s">
        <v>142</v>
      </c>
    </row>
    <row r="92" spans="1:4" ht="20.100000000000001" customHeight="1" x14ac:dyDescent="0.25">
      <c r="A92" s="11" t="s">
        <v>40</v>
      </c>
      <c r="B92" s="6" t="s">
        <v>41</v>
      </c>
      <c r="C92" s="2" t="s">
        <v>10</v>
      </c>
      <c r="D92" s="8">
        <v>0.5</v>
      </c>
    </row>
    <row r="93" spans="1:4" ht="29.25" customHeight="1" x14ac:dyDescent="0.25">
      <c r="A93" s="11" t="s">
        <v>34</v>
      </c>
      <c r="B93" s="6" t="s">
        <v>35</v>
      </c>
      <c r="C93" s="2" t="s">
        <v>108</v>
      </c>
      <c r="D93" s="28" t="s">
        <v>130</v>
      </c>
    </row>
    <row r="94" spans="1:4" ht="20.100000000000001" customHeight="1" x14ac:dyDescent="0.25">
      <c r="A94" s="11" t="s">
        <v>36</v>
      </c>
      <c r="B94" s="6" t="s">
        <v>37</v>
      </c>
      <c r="C94" s="2" t="s">
        <v>108</v>
      </c>
      <c r="D94" s="30" t="s">
        <v>146</v>
      </c>
    </row>
    <row r="95" spans="1:4" ht="20.100000000000001" customHeight="1" x14ac:dyDescent="0.25">
      <c r="A95" s="11" t="s">
        <v>38</v>
      </c>
      <c r="B95" s="6" t="s">
        <v>39</v>
      </c>
      <c r="C95" s="2" t="s">
        <v>108</v>
      </c>
      <c r="D95" s="30" t="s">
        <v>147</v>
      </c>
    </row>
    <row r="96" spans="1:4" ht="20.100000000000001" customHeight="1" x14ac:dyDescent="0.25">
      <c r="A96" s="11" t="s">
        <v>40</v>
      </c>
      <c r="B96" s="6" t="s">
        <v>41</v>
      </c>
      <c r="C96" s="2" t="s">
        <v>10</v>
      </c>
      <c r="D96" s="30">
        <v>2250</v>
      </c>
    </row>
    <row r="97" spans="1:4" ht="28.5" customHeight="1" x14ac:dyDescent="0.25">
      <c r="A97" s="11" t="s">
        <v>34</v>
      </c>
      <c r="B97" s="6" t="s">
        <v>35</v>
      </c>
      <c r="C97" s="2" t="s">
        <v>108</v>
      </c>
      <c r="D97" s="31" t="s">
        <v>140</v>
      </c>
    </row>
    <row r="98" spans="1:4" ht="20.100000000000001" customHeight="1" x14ac:dyDescent="0.25">
      <c r="A98" s="11" t="s">
        <v>36</v>
      </c>
      <c r="B98" s="6" t="s">
        <v>37</v>
      </c>
      <c r="C98" s="2" t="s">
        <v>108</v>
      </c>
      <c r="D98" s="30" t="s">
        <v>126</v>
      </c>
    </row>
    <row r="99" spans="1:4" ht="20.100000000000001" customHeight="1" x14ac:dyDescent="0.25">
      <c r="A99" s="11" t="s">
        <v>38</v>
      </c>
      <c r="B99" s="6" t="s">
        <v>39</v>
      </c>
      <c r="C99" s="2" t="s">
        <v>108</v>
      </c>
      <c r="D99" s="30" t="s">
        <v>126</v>
      </c>
    </row>
    <row r="100" spans="1:4" ht="20.100000000000001" customHeight="1" x14ac:dyDescent="0.25">
      <c r="A100" s="11" t="s">
        <v>40</v>
      </c>
      <c r="B100" s="6" t="s">
        <v>41</v>
      </c>
      <c r="C100" s="2" t="s">
        <v>10</v>
      </c>
      <c r="D100" s="30" t="s">
        <v>126</v>
      </c>
    </row>
    <row r="101" spans="1:4" ht="27.75" customHeight="1" x14ac:dyDescent="0.25">
      <c r="A101" s="11" t="s">
        <v>34</v>
      </c>
      <c r="B101" s="6" t="s">
        <v>35</v>
      </c>
      <c r="C101" s="2" t="s">
        <v>108</v>
      </c>
      <c r="D101" s="31" t="s">
        <v>131</v>
      </c>
    </row>
    <row r="102" spans="1:4" ht="20.100000000000001" customHeight="1" x14ac:dyDescent="0.25">
      <c r="A102" s="11" t="s">
        <v>36</v>
      </c>
      <c r="B102" s="6" t="s">
        <v>37</v>
      </c>
      <c r="C102" s="2" t="s">
        <v>108</v>
      </c>
      <c r="D102" s="30" t="s">
        <v>145</v>
      </c>
    </row>
    <row r="103" spans="1:4" ht="20.100000000000001" customHeight="1" x14ac:dyDescent="0.25">
      <c r="A103" s="11" t="s">
        <v>38</v>
      </c>
      <c r="B103" s="6" t="s">
        <v>39</v>
      </c>
      <c r="C103" s="2" t="s">
        <v>108</v>
      </c>
      <c r="D103" s="30" t="s">
        <v>142</v>
      </c>
    </row>
    <row r="104" spans="1:4" ht="20.100000000000001" customHeight="1" x14ac:dyDescent="0.25">
      <c r="A104" s="11" t="s">
        <v>40</v>
      </c>
      <c r="B104" s="6" t="s">
        <v>41</v>
      </c>
      <c r="C104" s="2" t="s">
        <v>10</v>
      </c>
      <c r="D104" s="30">
        <v>41.67</v>
      </c>
    </row>
    <row r="105" spans="1:4" ht="27.75" customHeight="1" x14ac:dyDescent="0.25">
      <c r="A105" s="11" t="s">
        <v>34</v>
      </c>
      <c r="B105" s="6" t="s">
        <v>35</v>
      </c>
      <c r="C105" s="2" t="s">
        <v>108</v>
      </c>
      <c r="D105" s="30" t="s">
        <v>149</v>
      </c>
    </row>
    <row r="106" spans="1:4" ht="20.100000000000001" customHeight="1" x14ac:dyDescent="0.25">
      <c r="A106" s="11" t="s">
        <v>36</v>
      </c>
      <c r="B106" s="6" t="s">
        <v>37</v>
      </c>
      <c r="C106" s="2" t="s">
        <v>108</v>
      </c>
      <c r="D106" s="30" t="s">
        <v>145</v>
      </c>
    </row>
    <row r="107" spans="1:4" ht="20.100000000000001" customHeight="1" x14ac:dyDescent="0.25">
      <c r="A107" s="11" t="s">
        <v>38</v>
      </c>
      <c r="B107" s="6" t="s">
        <v>39</v>
      </c>
      <c r="C107" s="2" t="s">
        <v>108</v>
      </c>
      <c r="D107" s="30" t="s">
        <v>142</v>
      </c>
    </row>
    <row r="108" spans="1:4" ht="20.100000000000001" customHeight="1" x14ac:dyDescent="0.25">
      <c r="A108" s="11" t="s">
        <v>40</v>
      </c>
      <c r="B108" s="6" t="s">
        <v>41</v>
      </c>
      <c r="C108" s="2" t="s">
        <v>10</v>
      </c>
      <c r="D108" s="30">
        <v>59.35</v>
      </c>
    </row>
    <row r="109" spans="1:4" ht="29.25" customHeight="1" x14ac:dyDescent="0.25">
      <c r="A109" s="11" t="s">
        <v>34</v>
      </c>
      <c r="B109" s="6" t="s">
        <v>35</v>
      </c>
      <c r="C109" s="2" t="s">
        <v>108</v>
      </c>
      <c r="D109" s="30" t="s">
        <v>137</v>
      </c>
    </row>
    <row r="110" spans="1:4" ht="20.100000000000001" customHeight="1" x14ac:dyDescent="0.25">
      <c r="A110" s="11" t="s">
        <v>36</v>
      </c>
      <c r="B110" s="6" t="s">
        <v>37</v>
      </c>
      <c r="C110" s="2" t="s">
        <v>108</v>
      </c>
      <c r="D110" s="30" t="s">
        <v>145</v>
      </c>
    </row>
    <row r="111" spans="1:4" ht="20.100000000000001" customHeight="1" x14ac:dyDescent="0.25">
      <c r="A111" s="11" t="s">
        <v>38</v>
      </c>
      <c r="B111" s="6" t="s">
        <v>39</v>
      </c>
      <c r="C111" s="2" t="s">
        <v>108</v>
      </c>
      <c r="D111" s="30" t="s">
        <v>142</v>
      </c>
    </row>
    <row r="112" spans="1:4" ht="20.100000000000001" customHeight="1" x14ac:dyDescent="0.25">
      <c r="A112" s="11" t="s">
        <v>40</v>
      </c>
      <c r="B112" s="6" t="s">
        <v>41</v>
      </c>
      <c r="C112" s="2" t="s">
        <v>10</v>
      </c>
      <c r="D112" s="30">
        <v>9.33</v>
      </c>
    </row>
    <row r="113" spans="1:4" ht="32.25" customHeight="1" x14ac:dyDescent="0.25">
      <c r="A113" s="11" t="s">
        <v>34</v>
      </c>
      <c r="B113" s="6" t="s">
        <v>35</v>
      </c>
      <c r="C113" s="2" t="s">
        <v>108</v>
      </c>
      <c r="D113" s="8" t="s">
        <v>132</v>
      </c>
    </row>
    <row r="114" spans="1:4" ht="20.100000000000001" customHeight="1" x14ac:dyDescent="0.25">
      <c r="A114" s="11" t="s">
        <v>36</v>
      </c>
      <c r="B114" s="6" t="s">
        <v>37</v>
      </c>
      <c r="C114" s="2" t="s">
        <v>108</v>
      </c>
      <c r="D114" s="30" t="s">
        <v>148</v>
      </c>
    </row>
    <row r="115" spans="1:4" ht="20.100000000000001" customHeight="1" x14ac:dyDescent="0.25">
      <c r="A115" s="11" t="s">
        <v>38</v>
      </c>
      <c r="B115" s="6" t="s">
        <v>39</v>
      </c>
      <c r="C115" s="2" t="s">
        <v>108</v>
      </c>
      <c r="D115" s="30" t="s">
        <v>142</v>
      </c>
    </row>
    <row r="116" spans="1:4" ht="20.100000000000001" customHeight="1" x14ac:dyDescent="0.25">
      <c r="A116" s="11" t="s">
        <v>40</v>
      </c>
      <c r="B116" s="6" t="s">
        <v>41</v>
      </c>
      <c r="C116" s="2" t="s">
        <v>10</v>
      </c>
      <c r="D116" s="30">
        <v>2.35</v>
      </c>
    </row>
    <row r="117" spans="1:4" ht="44.25" customHeight="1" x14ac:dyDescent="0.25">
      <c r="A117" s="11" t="s">
        <v>34</v>
      </c>
      <c r="B117" s="6" t="s">
        <v>35</v>
      </c>
      <c r="C117" s="2" t="s">
        <v>108</v>
      </c>
      <c r="D117" s="30" t="s">
        <v>133</v>
      </c>
    </row>
    <row r="118" spans="1:4" ht="20.100000000000001" customHeight="1" x14ac:dyDescent="0.25">
      <c r="A118" s="11" t="s">
        <v>36</v>
      </c>
      <c r="B118" s="6" t="s">
        <v>37</v>
      </c>
      <c r="C118" s="2" t="s">
        <v>108</v>
      </c>
      <c r="D118" s="30" t="s">
        <v>145</v>
      </c>
    </row>
    <row r="119" spans="1:4" ht="20.100000000000001" customHeight="1" x14ac:dyDescent="0.25">
      <c r="A119" s="11" t="s">
        <v>38</v>
      </c>
      <c r="B119" s="6" t="s">
        <v>39</v>
      </c>
      <c r="C119" s="2" t="s">
        <v>108</v>
      </c>
      <c r="D119" s="30" t="s">
        <v>142</v>
      </c>
    </row>
    <row r="120" spans="1:4" ht="20.100000000000001" customHeight="1" x14ac:dyDescent="0.25">
      <c r="A120" s="11" t="s">
        <v>40</v>
      </c>
      <c r="B120" s="6" t="s">
        <v>41</v>
      </c>
      <c r="C120" s="2" t="s">
        <v>10</v>
      </c>
      <c r="D120" s="30">
        <v>24.84</v>
      </c>
    </row>
    <row r="121" spans="1:4" ht="27.75" customHeight="1" x14ac:dyDescent="0.25">
      <c r="A121" s="11" t="s">
        <v>34</v>
      </c>
      <c r="B121" s="6" t="s">
        <v>35</v>
      </c>
      <c r="C121" s="2" t="s">
        <v>108</v>
      </c>
      <c r="D121" s="31" t="s">
        <v>134</v>
      </c>
    </row>
    <row r="122" spans="1:4" ht="20.100000000000001" customHeight="1" x14ac:dyDescent="0.25">
      <c r="A122" s="11" t="s">
        <v>36</v>
      </c>
      <c r="B122" s="6" t="s">
        <v>37</v>
      </c>
      <c r="C122" s="2" t="s">
        <v>108</v>
      </c>
      <c r="D122" s="30" t="s">
        <v>145</v>
      </c>
    </row>
    <row r="123" spans="1:4" ht="20.100000000000001" customHeight="1" x14ac:dyDescent="0.25">
      <c r="A123" s="11" t="s">
        <v>38</v>
      </c>
      <c r="B123" s="6" t="s">
        <v>39</v>
      </c>
      <c r="C123" s="2" t="s">
        <v>108</v>
      </c>
      <c r="D123" s="30" t="s">
        <v>142</v>
      </c>
    </row>
    <row r="124" spans="1:4" ht="20.100000000000001" customHeight="1" x14ac:dyDescent="0.25">
      <c r="A124" s="11" t="s">
        <v>40</v>
      </c>
      <c r="B124" s="6" t="s">
        <v>41</v>
      </c>
      <c r="C124" s="2" t="s">
        <v>10</v>
      </c>
      <c r="D124" s="30">
        <v>36.450000000000003</v>
      </c>
    </row>
    <row r="125" spans="1:4" ht="28.5" customHeight="1" x14ac:dyDescent="0.25">
      <c r="A125" s="11" t="s">
        <v>34</v>
      </c>
      <c r="B125" s="6" t="s">
        <v>35</v>
      </c>
      <c r="C125" s="2" t="s">
        <v>108</v>
      </c>
      <c r="D125" s="31" t="s">
        <v>135</v>
      </c>
    </row>
    <row r="126" spans="1:4" ht="20.100000000000001" customHeight="1" x14ac:dyDescent="0.25">
      <c r="A126" s="11" t="s">
        <v>36</v>
      </c>
      <c r="B126" s="6" t="s">
        <v>37</v>
      </c>
      <c r="C126" s="2" t="s">
        <v>108</v>
      </c>
      <c r="D126" s="30" t="s">
        <v>145</v>
      </c>
    </row>
    <row r="127" spans="1:4" ht="20.100000000000001" customHeight="1" x14ac:dyDescent="0.25">
      <c r="A127" s="11" t="s">
        <v>38</v>
      </c>
      <c r="B127" s="6" t="s">
        <v>39</v>
      </c>
      <c r="C127" s="2" t="s">
        <v>108</v>
      </c>
      <c r="D127" s="30" t="s">
        <v>142</v>
      </c>
    </row>
    <row r="128" spans="1:4" ht="20.100000000000001" customHeight="1" x14ac:dyDescent="0.25">
      <c r="A128" s="11" t="s">
        <v>40</v>
      </c>
      <c r="B128" s="6" t="s">
        <v>41</v>
      </c>
      <c r="C128" s="2" t="s">
        <v>10</v>
      </c>
      <c r="D128" s="30">
        <v>7.89</v>
      </c>
    </row>
    <row r="129" spans="1:4" ht="27.75" customHeight="1" x14ac:dyDescent="0.25">
      <c r="A129" s="11" t="s">
        <v>34</v>
      </c>
      <c r="B129" s="6" t="s">
        <v>35</v>
      </c>
      <c r="C129" s="2" t="s">
        <v>108</v>
      </c>
      <c r="D129" s="31" t="s">
        <v>136</v>
      </c>
    </row>
    <row r="130" spans="1:4" ht="20.100000000000001" customHeight="1" x14ac:dyDescent="0.25">
      <c r="A130" s="11" t="s">
        <v>36</v>
      </c>
      <c r="B130" s="6" t="s">
        <v>37</v>
      </c>
      <c r="C130" s="2" t="s">
        <v>108</v>
      </c>
      <c r="D130" s="30" t="s">
        <v>145</v>
      </c>
    </row>
    <row r="131" spans="1:4" ht="20.100000000000001" customHeight="1" x14ac:dyDescent="0.25">
      <c r="A131" s="11" t="s">
        <v>38</v>
      </c>
      <c r="B131" s="6" t="s">
        <v>39</v>
      </c>
      <c r="C131" s="2" t="s">
        <v>108</v>
      </c>
      <c r="D131" s="30" t="s">
        <v>142</v>
      </c>
    </row>
    <row r="132" spans="1:4" ht="20.100000000000001" customHeight="1" x14ac:dyDescent="0.25">
      <c r="A132" s="11" t="s">
        <v>40</v>
      </c>
      <c r="B132" s="6" t="s">
        <v>41</v>
      </c>
      <c r="C132" s="2" t="s">
        <v>10</v>
      </c>
      <c r="D132" s="30">
        <v>2.52</v>
      </c>
    </row>
    <row r="133" spans="1:4" s="13" customFormat="1" ht="30" customHeight="1" x14ac:dyDescent="0.25">
      <c r="A133" s="40" t="s">
        <v>42</v>
      </c>
      <c r="B133" s="41"/>
      <c r="C133" s="41"/>
      <c r="D133" s="42"/>
    </row>
    <row r="134" spans="1:4" ht="20.100000000000001" customHeight="1" x14ac:dyDescent="0.25">
      <c r="A134" s="11" t="s">
        <v>43</v>
      </c>
      <c r="B134" s="6" t="s">
        <v>44</v>
      </c>
      <c r="C134" s="2" t="s">
        <v>45</v>
      </c>
      <c r="D134" s="8">
        <v>8</v>
      </c>
    </row>
    <row r="135" spans="1:4" ht="20.100000000000001" customHeight="1" x14ac:dyDescent="0.25">
      <c r="A135" s="11" t="s">
        <v>46</v>
      </c>
      <c r="B135" s="6" t="s">
        <v>47</v>
      </c>
      <c r="C135" s="2" t="s">
        <v>45</v>
      </c>
      <c r="D135" s="8">
        <v>2</v>
      </c>
    </row>
    <row r="136" spans="1:4" ht="20.100000000000001" customHeight="1" x14ac:dyDescent="0.25">
      <c r="A136" s="11" t="s">
        <v>48</v>
      </c>
      <c r="B136" s="6" t="s">
        <v>49</v>
      </c>
      <c r="C136" s="2" t="s">
        <v>45</v>
      </c>
      <c r="D136" s="8">
        <v>6</v>
      </c>
    </row>
    <row r="137" spans="1:4" ht="20.100000000000001" customHeight="1" x14ac:dyDescent="0.25">
      <c r="A137" s="11" t="s">
        <v>50</v>
      </c>
      <c r="B137" s="6" t="s">
        <v>51</v>
      </c>
      <c r="C137" s="2" t="s">
        <v>10</v>
      </c>
      <c r="D137" s="8">
        <v>0</v>
      </c>
    </row>
    <row r="138" spans="1:4" s="13" customFormat="1" ht="30" customHeight="1" x14ac:dyDescent="0.25">
      <c r="A138" s="40" t="s">
        <v>52</v>
      </c>
      <c r="B138" s="41"/>
      <c r="C138" s="41"/>
      <c r="D138" s="42"/>
    </row>
    <row r="139" spans="1:4" ht="20.100000000000001" customHeight="1" x14ac:dyDescent="0.25">
      <c r="A139" s="11" t="s">
        <v>53</v>
      </c>
      <c r="B139" s="20" t="s">
        <v>9</v>
      </c>
      <c r="C139" s="2" t="s">
        <v>10</v>
      </c>
      <c r="D139" s="9">
        <v>0</v>
      </c>
    </row>
    <row r="140" spans="1:4" ht="20.100000000000001" customHeight="1" x14ac:dyDescent="0.25">
      <c r="A140" s="11" t="s">
        <v>54</v>
      </c>
      <c r="B140" s="6" t="s">
        <v>11</v>
      </c>
      <c r="C140" s="2" t="s">
        <v>10</v>
      </c>
      <c r="D140" s="9">
        <v>0</v>
      </c>
    </row>
    <row r="141" spans="1:4" ht="20.100000000000001" customHeight="1" x14ac:dyDescent="0.25">
      <c r="A141" s="11" t="s">
        <v>55</v>
      </c>
      <c r="B141" s="6" t="s">
        <v>12</v>
      </c>
      <c r="C141" s="2" t="s">
        <v>10</v>
      </c>
      <c r="D141" s="9">
        <f>[1]ерц!$I$13-D11</f>
        <v>353717.64999999997</v>
      </c>
    </row>
    <row r="142" spans="1:4" ht="20.100000000000001" customHeight="1" x14ac:dyDescent="0.25">
      <c r="A142" s="11" t="s">
        <v>56</v>
      </c>
      <c r="B142" s="20" t="s">
        <v>23</v>
      </c>
      <c r="C142" s="2" t="s">
        <v>10</v>
      </c>
      <c r="D142" s="9">
        <v>0</v>
      </c>
    </row>
    <row r="143" spans="1:4" ht="20.100000000000001" customHeight="1" x14ac:dyDescent="0.25">
      <c r="A143" s="11" t="s">
        <v>57</v>
      </c>
      <c r="B143" s="20" t="s">
        <v>25</v>
      </c>
      <c r="C143" s="2" t="s">
        <v>10</v>
      </c>
      <c r="D143" s="9">
        <v>0</v>
      </c>
    </row>
    <row r="144" spans="1:4" ht="20.100000000000001" customHeight="1" x14ac:dyDescent="0.25">
      <c r="A144" s="11" t="s">
        <v>58</v>
      </c>
      <c r="B144" s="6" t="s">
        <v>27</v>
      </c>
      <c r="C144" s="2" t="s">
        <v>10</v>
      </c>
      <c r="D144" s="9">
        <f>[1]ерц!$P$13-[1]ерц!$W$13-[1]ерц!$GP$13</f>
        <v>694872.83</v>
      </c>
    </row>
    <row r="145" spans="1:4" s="13" customFormat="1" ht="30" customHeight="1" x14ac:dyDescent="0.25">
      <c r="A145" s="38" t="s">
        <v>59</v>
      </c>
      <c r="B145" s="38"/>
      <c r="C145" s="38"/>
      <c r="D145" s="38"/>
    </row>
    <row r="146" spans="1:4" ht="20.100000000000001" customHeight="1" x14ac:dyDescent="0.25">
      <c r="A146" s="11" t="s">
        <v>60</v>
      </c>
      <c r="B146" s="4" t="s">
        <v>61</v>
      </c>
      <c r="C146" s="2" t="s">
        <v>108</v>
      </c>
      <c r="D146" s="8" t="s">
        <v>62</v>
      </c>
    </row>
    <row r="147" spans="1:4" ht="20.100000000000001" customHeight="1" x14ac:dyDescent="0.25">
      <c r="A147" s="11" t="s">
        <v>63</v>
      </c>
      <c r="B147" s="4" t="s">
        <v>39</v>
      </c>
      <c r="C147" s="2" t="s">
        <v>108</v>
      </c>
      <c r="D147" s="8" t="s">
        <v>64</v>
      </c>
    </row>
    <row r="148" spans="1:4" ht="30" customHeight="1" x14ac:dyDescent="0.25">
      <c r="A148" s="11" t="s">
        <v>65</v>
      </c>
      <c r="B148" s="4" t="s">
        <v>66</v>
      </c>
      <c r="C148" s="2" t="s">
        <v>67</v>
      </c>
      <c r="D148" s="22">
        <f>[1]ерц!$BL$13+[1]ерц!$BU$13</f>
        <v>8526.9979999999996</v>
      </c>
    </row>
    <row r="149" spans="1:4" ht="20.100000000000001" customHeight="1" x14ac:dyDescent="0.25">
      <c r="A149" s="11" t="s">
        <v>68</v>
      </c>
      <c r="B149" s="4" t="s">
        <v>69</v>
      </c>
      <c r="C149" s="2" t="s">
        <v>10</v>
      </c>
      <c r="D149" s="22">
        <f>[1]ерц!$BG$13+[1]ерц!$BP$13</f>
        <v>298574.69</v>
      </c>
    </row>
    <row r="150" spans="1:4" ht="20.100000000000001" customHeight="1" x14ac:dyDescent="0.25">
      <c r="A150" s="11" t="s">
        <v>70</v>
      </c>
      <c r="B150" s="4" t="s">
        <v>71</v>
      </c>
      <c r="C150" s="2" t="s">
        <v>10</v>
      </c>
      <c r="D150" s="22">
        <f>[1]ерц!$BV$13+[1]ерц!$BM$13</f>
        <v>251908.47</v>
      </c>
    </row>
    <row r="151" spans="1:4" ht="20.100000000000001" customHeight="1" x14ac:dyDescent="0.25">
      <c r="A151" s="11" t="s">
        <v>72</v>
      </c>
      <c r="B151" s="4" t="s">
        <v>73</v>
      </c>
      <c r="C151" s="2" t="s">
        <v>10</v>
      </c>
      <c r="D151" s="22">
        <f>[1]ерц!$BN$13+[1]ерц!$BW$13</f>
        <v>78976.45</v>
      </c>
    </row>
    <row r="152" spans="1:4" ht="30" customHeight="1" x14ac:dyDescent="0.25">
      <c r="A152" s="11" t="s">
        <v>74</v>
      </c>
      <c r="B152" s="4" t="s">
        <v>75</v>
      </c>
      <c r="C152" s="2" t="s">
        <v>10</v>
      </c>
      <c r="D152" s="22">
        <f>'[1]20'!$B$45</f>
        <v>276538.8</v>
      </c>
    </row>
    <row r="153" spans="1:4" ht="20.100000000000001" customHeight="1" x14ac:dyDescent="0.25">
      <c r="A153" s="11" t="s">
        <v>76</v>
      </c>
      <c r="B153" s="4" t="s">
        <v>77</v>
      </c>
      <c r="C153" s="2" t="s">
        <v>10</v>
      </c>
      <c r="D153" s="5">
        <v>69036.91</v>
      </c>
    </row>
    <row r="154" spans="1:4" ht="30" customHeight="1" x14ac:dyDescent="0.25">
      <c r="A154" s="11" t="s">
        <v>78</v>
      </c>
      <c r="B154" s="4" t="s">
        <v>79</v>
      </c>
      <c r="C154" s="2" t="s">
        <v>10</v>
      </c>
      <c r="D154" s="9">
        <f>D152-D153</f>
        <v>207501.88999999998</v>
      </c>
    </row>
    <row r="155" spans="1:4" ht="30" customHeight="1" x14ac:dyDescent="0.25">
      <c r="A155" s="32" t="s">
        <v>80</v>
      </c>
      <c r="B155" s="33" t="s">
        <v>81</v>
      </c>
      <c r="C155" s="34" t="s">
        <v>10</v>
      </c>
      <c r="D155" s="35">
        <v>0</v>
      </c>
    </row>
    <row r="156" spans="1:4" s="13" customFormat="1" ht="30" customHeight="1" x14ac:dyDescent="0.25">
      <c r="A156" s="39" t="s">
        <v>59</v>
      </c>
      <c r="B156" s="39"/>
      <c r="C156" s="39"/>
      <c r="D156" s="39"/>
    </row>
    <row r="157" spans="1:4" ht="20.100000000000001" customHeight="1" x14ac:dyDescent="0.25">
      <c r="A157" s="32" t="s">
        <v>60</v>
      </c>
      <c r="B157" s="33" t="s">
        <v>61</v>
      </c>
      <c r="C157" s="34" t="s">
        <v>108</v>
      </c>
      <c r="D157" s="30" t="s">
        <v>83</v>
      </c>
    </row>
    <row r="158" spans="1:4" ht="20.100000000000001" customHeight="1" x14ac:dyDescent="0.25">
      <c r="A158" s="32" t="s">
        <v>63</v>
      </c>
      <c r="B158" s="33" t="s">
        <v>39</v>
      </c>
      <c r="C158" s="34" t="s">
        <v>108</v>
      </c>
      <c r="D158" s="30" t="s">
        <v>126</v>
      </c>
    </row>
    <row r="159" spans="1:4" x14ac:dyDescent="0.25">
      <c r="A159" s="32" t="s">
        <v>65</v>
      </c>
      <c r="B159" s="33" t="s">
        <v>66</v>
      </c>
      <c r="C159" s="34" t="s">
        <v>67</v>
      </c>
      <c r="D159" s="36" t="s">
        <v>126</v>
      </c>
    </row>
    <row r="160" spans="1:4" ht="20.100000000000001" customHeight="1" x14ac:dyDescent="0.25">
      <c r="A160" s="32" t="s">
        <v>68</v>
      </c>
      <c r="B160" s="33" t="s">
        <v>69</v>
      </c>
      <c r="C160" s="34" t="s">
        <v>10</v>
      </c>
      <c r="D160" s="37">
        <f>[1]ерц!$DA$13+[1]ерц!$CR$13+[1]ерц!$CI$13+'[1]юл нач.'!$C$500</f>
        <v>702566.9</v>
      </c>
    </row>
    <row r="161" spans="1:4" ht="20.100000000000001" customHeight="1" x14ac:dyDescent="0.25">
      <c r="A161" s="32" t="s">
        <v>70</v>
      </c>
      <c r="B161" s="33" t="s">
        <v>71</v>
      </c>
      <c r="C161" s="34" t="s">
        <v>10</v>
      </c>
      <c r="D161" s="37">
        <f>[1]ерц!$CO$13+[1]ерц!$CX$13+[1]ерц!$DG$13+'[1]юл нач.'!$E$500</f>
        <v>547360.36</v>
      </c>
    </row>
    <row r="162" spans="1:4" ht="20.100000000000001" customHeight="1" x14ac:dyDescent="0.25">
      <c r="A162" s="32" t="s">
        <v>72</v>
      </c>
      <c r="B162" s="33" t="s">
        <v>73</v>
      </c>
      <c r="C162" s="34" t="s">
        <v>10</v>
      </c>
      <c r="D162" s="37">
        <f>[1]ерц!$DG$13+[1]ерц!$CY$13+[1]ерц!$CP$13</f>
        <v>456862.73000000004</v>
      </c>
    </row>
    <row r="163" spans="1:4" ht="30" x14ac:dyDescent="0.25">
      <c r="A163" s="32" t="s">
        <v>74</v>
      </c>
      <c r="B163" s="33" t="s">
        <v>75</v>
      </c>
      <c r="C163" s="34" t="s">
        <v>10</v>
      </c>
      <c r="D163" s="37">
        <f>'[1]20'!$B$43</f>
        <v>654763.41</v>
      </c>
    </row>
    <row r="164" spans="1:4" ht="20.100000000000001" customHeight="1" x14ac:dyDescent="0.25">
      <c r="A164" s="32" t="s">
        <v>76</v>
      </c>
      <c r="B164" s="33" t="s">
        <v>77</v>
      </c>
      <c r="C164" s="34" t="s">
        <v>10</v>
      </c>
      <c r="D164" s="36">
        <v>405953.83</v>
      </c>
    </row>
    <row r="165" spans="1:4" ht="30" x14ac:dyDescent="0.25">
      <c r="A165" s="32" t="s">
        <v>78</v>
      </c>
      <c r="B165" s="33" t="s">
        <v>79</v>
      </c>
      <c r="C165" s="34" t="s">
        <v>10</v>
      </c>
      <c r="D165" s="37">
        <f>D163-D164</f>
        <v>248809.58000000002</v>
      </c>
    </row>
    <row r="166" spans="1:4" ht="30" x14ac:dyDescent="0.25">
      <c r="A166" s="32" t="s">
        <v>80</v>
      </c>
      <c r="B166" s="33" t="s">
        <v>81</v>
      </c>
      <c r="C166" s="34" t="s">
        <v>10</v>
      </c>
      <c r="D166" s="35">
        <v>0</v>
      </c>
    </row>
    <row r="167" spans="1:4" s="13" customFormat="1" ht="30" customHeight="1" x14ac:dyDescent="0.25">
      <c r="A167" s="38" t="s">
        <v>59</v>
      </c>
      <c r="B167" s="38"/>
      <c r="C167" s="38"/>
      <c r="D167" s="38"/>
    </row>
    <row r="168" spans="1:4" ht="20.100000000000001" customHeight="1" x14ac:dyDescent="0.25">
      <c r="A168" s="11" t="s">
        <v>60</v>
      </c>
      <c r="B168" s="4" t="s">
        <v>61</v>
      </c>
      <c r="C168" s="2" t="s">
        <v>108</v>
      </c>
      <c r="D168" s="8" t="s">
        <v>82</v>
      </c>
    </row>
    <row r="169" spans="1:4" ht="20.100000000000001" customHeight="1" x14ac:dyDescent="0.25">
      <c r="A169" s="11" t="s">
        <v>63</v>
      </c>
      <c r="B169" s="4" t="s">
        <v>39</v>
      </c>
      <c r="C169" s="2" t="s">
        <v>108</v>
      </c>
      <c r="D169" s="8" t="s">
        <v>64</v>
      </c>
    </row>
    <row r="170" spans="1:4" x14ac:dyDescent="0.25">
      <c r="A170" s="11" t="s">
        <v>65</v>
      </c>
      <c r="B170" s="4" t="s">
        <v>66</v>
      </c>
      <c r="C170" s="2" t="s">
        <v>67</v>
      </c>
      <c r="D170" s="22">
        <f>[1]ерц!$AT$13+[1]ерц!$BC$13</f>
        <v>13422.02</v>
      </c>
    </row>
    <row r="171" spans="1:4" ht="20.100000000000001" customHeight="1" x14ac:dyDescent="0.25">
      <c r="A171" s="11" t="s">
        <v>68</v>
      </c>
      <c r="B171" s="4" t="s">
        <v>69</v>
      </c>
      <c r="C171" s="2" t="s">
        <v>10</v>
      </c>
      <c r="D171" s="22">
        <f>[1]ерц!$AX$13+[1]ерц!$AO$13</f>
        <v>203543.43</v>
      </c>
    </row>
    <row r="172" spans="1:4" ht="20.100000000000001" customHeight="1" x14ac:dyDescent="0.25">
      <c r="A172" s="11" t="s">
        <v>70</v>
      </c>
      <c r="B172" s="4" t="s">
        <v>71</v>
      </c>
      <c r="C172" s="2" t="s">
        <v>10</v>
      </c>
      <c r="D172" s="22">
        <f>[1]ерц!$BD$13</f>
        <v>171325.21</v>
      </c>
    </row>
    <row r="173" spans="1:4" ht="20.100000000000001" customHeight="1" x14ac:dyDescent="0.25">
      <c r="A173" s="11" t="s">
        <v>72</v>
      </c>
      <c r="B173" s="4" t="s">
        <v>73</v>
      </c>
      <c r="C173" s="2" t="s">
        <v>10</v>
      </c>
      <c r="D173" s="22">
        <f>[1]ерц!$AV$13+[1]ерц!$BE$13</f>
        <v>55265.24</v>
      </c>
    </row>
    <row r="174" spans="1:4" ht="30" x14ac:dyDescent="0.25">
      <c r="A174" s="11" t="s">
        <v>74</v>
      </c>
      <c r="B174" s="4" t="s">
        <v>75</v>
      </c>
      <c r="C174" s="2" t="s">
        <v>10</v>
      </c>
      <c r="D174" s="22">
        <f>'[1]20'!$B$42</f>
        <v>208246.37</v>
      </c>
    </row>
    <row r="175" spans="1:4" ht="20.100000000000001" customHeight="1" x14ac:dyDescent="0.25">
      <c r="A175" s="11" t="s">
        <v>76</v>
      </c>
      <c r="B175" s="4" t="s">
        <v>77</v>
      </c>
      <c r="C175" s="2" t="s">
        <v>10</v>
      </c>
      <c r="D175" s="5">
        <v>61006.36</v>
      </c>
    </row>
    <row r="176" spans="1:4" ht="30" customHeight="1" x14ac:dyDescent="0.25">
      <c r="A176" s="11" t="s">
        <v>78</v>
      </c>
      <c r="B176" s="4" t="s">
        <v>79</v>
      </c>
      <c r="C176" s="2" t="s">
        <v>10</v>
      </c>
      <c r="D176" s="9">
        <f>D174-D175</f>
        <v>147240.01</v>
      </c>
    </row>
    <row r="177" spans="1:4" ht="30" customHeight="1" x14ac:dyDescent="0.25">
      <c r="A177" s="11" t="s">
        <v>80</v>
      </c>
      <c r="B177" s="4" t="s">
        <v>81</v>
      </c>
      <c r="C177" s="2" t="s">
        <v>10</v>
      </c>
      <c r="D177" s="35">
        <v>0</v>
      </c>
    </row>
    <row r="178" spans="1:4" s="13" customFormat="1" ht="30" customHeight="1" x14ac:dyDescent="0.25">
      <c r="A178" s="38" t="s">
        <v>59</v>
      </c>
      <c r="B178" s="38"/>
      <c r="C178" s="38"/>
      <c r="D178" s="38"/>
    </row>
    <row r="179" spans="1:4" ht="20.100000000000001" customHeight="1" x14ac:dyDescent="0.25">
      <c r="A179" s="11" t="s">
        <v>60</v>
      </c>
      <c r="B179" s="4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1" t="s">
        <v>63</v>
      </c>
      <c r="B180" s="4" t="s">
        <v>39</v>
      </c>
      <c r="C180" s="2" t="s">
        <v>108</v>
      </c>
      <c r="D180" s="8" t="s">
        <v>122</v>
      </c>
    </row>
    <row r="181" spans="1:4" x14ac:dyDescent="0.25">
      <c r="A181" s="11" t="s">
        <v>65</v>
      </c>
      <c r="B181" s="4" t="s">
        <v>66</v>
      </c>
      <c r="C181" s="2" t="s">
        <v>67</v>
      </c>
      <c r="D181" s="21">
        <f>[1]ерц!$FO$13</f>
        <v>220261.44899999999</v>
      </c>
    </row>
    <row r="182" spans="1:4" ht="20.100000000000001" customHeight="1" x14ac:dyDescent="0.25">
      <c r="A182" s="11" t="s">
        <v>68</v>
      </c>
      <c r="B182" s="4" t="s">
        <v>69</v>
      </c>
      <c r="C182" s="2" t="s">
        <v>10</v>
      </c>
      <c r="D182" s="9">
        <f>[1]ерц!$FJ$13</f>
        <v>474600.24</v>
      </c>
    </row>
    <row r="183" spans="1:4" ht="20.100000000000001" customHeight="1" x14ac:dyDescent="0.25">
      <c r="A183" s="11" t="s">
        <v>70</v>
      </c>
      <c r="B183" s="4" t="s">
        <v>71</v>
      </c>
      <c r="C183" s="2" t="s">
        <v>10</v>
      </c>
      <c r="D183" s="5">
        <f>[1]ерц!$FP$13</f>
        <v>420383.28</v>
      </c>
    </row>
    <row r="184" spans="1:4" ht="20.100000000000001" customHeight="1" x14ac:dyDescent="0.25">
      <c r="A184" s="11" t="s">
        <v>72</v>
      </c>
      <c r="B184" s="4" t="s">
        <v>73</v>
      </c>
      <c r="C184" s="2" t="s">
        <v>10</v>
      </c>
      <c r="D184" s="5">
        <f>[1]ерц!$FQ$13</f>
        <v>150942.96</v>
      </c>
    </row>
    <row r="185" spans="1:4" ht="30" x14ac:dyDescent="0.25">
      <c r="A185" s="11" t="s">
        <v>74</v>
      </c>
      <c r="B185" s="4" t="s">
        <v>75</v>
      </c>
      <c r="C185" s="2" t="s">
        <v>10</v>
      </c>
      <c r="D185" s="5">
        <f>'[1]20'!$B$46</f>
        <v>720285.32</v>
      </c>
    </row>
    <row r="186" spans="1:4" ht="20.100000000000001" customHeight="1" x14ac:dyDescent="0.25">
      <c r="A186" s="11" t="s">
        <v>76</v>
      </c>
      <c r="B186" s="4" t="s">
        <v>77</v>
      </c>
      <c r="C186" s="2" t="s">
        <v>10</v>
      </c>
      <c r="D186" s="5">
        <v>617269.32999999996</v>
      </c>
    </row>
    <row r="187" spans="1:4" ht="30" x14ac:dyDescent="0.25">
      <c r="A187" s="11" t="s">
        <v>78</v>
      </c>
      <c r="B187" s="4" t="s">
        <v>79</v>
      </c>
      <c r="C187" s="2" t="s">
        <v>10</v>
      </c>
      <c r="D187" s="5">
        <f>D185-D186</f>
        <v>103015.98999999999</v>
      </c>
    </row>
    <row r="188" spans="1:4" ht="30" x14ac:dyDescent="0.25">
      <c r="A188" s="11" t="s">
        <v>80</v>
      </c>
      <c r="B188" s="4" t="s">
        <v>81</v>
      </c>
      <c r="C188" s="2" t="s">
        <v>10</v>
      </c>
      <c r="D188" s="26">
        <v>0</v>
      </c>
    </row>
    <row r="189" spans="1:4" s="13" customFormat="1" ht="30" customHeight="1" x14ac:dyDescent="0.25">
      <c r="A189" s="38" t="s">
        <v>59</v>
      </c>
      <c r="B189" s="38"/>
      <c r="C189" s="38"/>
      <c r="D189" s="38"/>
    </row>
    <row r="190" spans="1:4" ht="20.100000000000001" customHeight="1" x14ac:dyDescent="0.25">
      <c r="A190" s="11" t="s">
        <v>60</v>
      </c>
      <c r="B190" s="4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1" t="s">
        <v>63</v>
      </c>
      <c r="B191" s="4" t="s">
        <v>39</v>
      </c>
      <c r="C191" s="2" t="s">
        <v>108</v>
      </c>
      <c r="D191" s="8" t="s">
        <v>85</v>
      </c>
    </row>
    <row r="192" spans="1:4" x14ac:dyDescent="0.25">
      <c r="A192" s="11" t="s">
        <v>65</v>
      </c>
      <c r="B192" s="4" t="s">
        <v>66</v>
      </c>
      <c r="C192" s="2" t="s">
        <v>67</v>
      </c>
      <c r="D192" s="22">
        <f>[1]ерц!$DO$13+[1]ерц!$DX$13</f>
        <v>1187.6232399999999</v>
      </c>
    </row>
    <row r="193" spans="1:4" ht="20.100000000000001" customHeight="1" x14ac:dyDescent="0.25">
      <c r="A193" s="11" t="s">
        <v>68</v>
      </c>
      <c r="B193" s="4" t="s">
        <v>69</v>
      </c>
      <c r="C193" s="2" t="s">
        <v>10</v>
      </c>
      <c r="D193" s="22">
        <f>[1]ерц!$DS$13+[1]ерц!$DJ$13+'[1]юл нач.'!$C$500</f>
        <v>1844808.6</v>
      </c>
    </row>
    <row r="194" spans="1:4" ht="20.100000000000001" customHeight="1" x14ac:dyDescent="0.25">
      <c r="A194" s="11" t="s">
        <v>70</v>
      </c>
      <c r="B194" s="4" t="s">
        <v>71</v>
      </c>
      <c r="C194" s="2" t="s">
        <v>10</v>
      </c>
      <c r="D194" s="22">
        <f>[1]ерц!$DP$13+[1]ерц!$DY$13+'[1]юл нач.'!$E$500</f>
        <v>1710184.5</v>
      </c>
    </row>
    <row r="195" spans="1:4" ht="20.100000000000001" customHeight="1" x14ac:dyDescent="0.25">
      <c r="A195" s="11" t="s">
        <v>72</v>
      </c>
      <c r="B195" s="4" t="s">
        <v>73</v>
      </c>
      <c r="C195" s="2" t="s">
        <v>10</v>
      </c>
      <c r="D195" s="22">
        <f>[1]ерц!$DZ$13+[1]ерц!$DQ$13</f>
        <v>254166.40000000002</v>
      </c>
    </row>
    <row r="196" spans="1:4" ht="30" x14ac:dyDescent="0.25">
      <c r="A196" s="11" t="s">
        <v>74</v>
      </c>
      <c r="B196" s="4" t="s">
        <v>75</v>
      </c>
      <c r="C196" s="2" t="s">
        <v>10</v>
      </c>
      <c r="D196" s="22">
        <f>'[1]20'!$B$44</f>
        <v>815739.94</v>
      </c>
    </row>
    <row r="197" spans="1:4" ht="20.100000000000001" customHeight="1" x14ac:dyDescent="0.25">
      <c r="A197" s="11" t="s">
        <v>76</v>
      </c>
      <c r="B197" s="4" t="s">
        <v>77</v>
      </c>
      <c r="C197" s="2" t="s">
        <v>10</v>
      </c>
      <c r="D197" s="22">
        <v>423989.78</v>
      </c>
    </row>
    <row r="198" spans="1:4" ht="30" x14ac:dyDescent="0.25">
      <c r="A198" s="11" t="s">
        <v>78</v>
      </c>
      <c r="B198" s="4" t="s">
        <v>79</v>
      </c>
      <c r="C198" s="2" t="s">
        <v>10</v>
      </c>
      <c r="D198" s="22">
        <f>D196-D197</f>
        <v>391750.15999999992</v>
      </c>
    </row>
    <row r="199" spans="1:4" ht="30" x14ac:dyDescent="0.25">
      <c r="A199" s="11" t="s">
        <v>80</v>
      </c>
      <c r="B199" s="4" t="s">
        <v>81</v>
      </c>
      <c r="C199" s="2" t="s">
        <v>10</v>
      </c>
      <c r="D199" s="29">
        <v>0</v>
      </c>
    </row>
    <row r="200" spans="1:4" ht="31.5" customHeight="1" x14ac:dyDescent="0.25">
      <c r="A200" s="38" t="s">
        <v>59</v>
      </c>
      <c r="B200" s="38"/>
      <c r="C200" s="38"/>
      <c r="D200" s="38"/>
    </row>
    <row r="201" spans="1:4" ht="20.100000000000001" customHeight="1" x14ac:dyDescent="0.25">
      <c r="A201" s="11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1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1" t="s">
        <v>65</v>
      </c>
      <c r="B203" s="4" t="s">
        <v>66</v>
      </c>
      <c r="C203" s="2" t="s">
        <v>67</v>
      </c>
      <c r="D203" s="3" t="s">
        <v>144</v>
      </c>
    </row>
    <row r="204" spans="1:4" ht="20.100000000000001" customHeight="1" x14ac:dyDescent="0.25">
      <c r="A204" s="11" t="s">
        <v>68</v>
      </c>
      <c r="B204" s="4" t="s">
        <v>69</v>
      </c>
      <c r="C204" s="2" t="s">
        <v>10</v>
      </c>
      <c r="D204" s="3" t="s">
        <v>144</v>
      </c>
    </row>
    <row r="205" spans="1:4" ht="20.100000000000001" customHeight="1" x14ac:dyDescent="0.25">
      <c r="A205" s="11" t="s">
        <v>70</v>
      </c>
      <c r="B205" s="4" t="s">
        <v>71</v>
      </c>
      <c r="C205" s="2" t="s">
        <v>10</v>
      </c>
      <c r="D205" s="3" t="s">
        <v>144</v>
      </c>
    </row>
    <row r="206" spans="1:4" ht="20.100000000000001" customHeight="1" x14ac:dyDescent="0.25">
      <c r="A206" s="11" t="s">
        <v>72</v>
      </c>
      <c r="B206" s="4" t="s">
        <v>73</v>
      </c>
      <c r="C206" s="2" t="s">
        <v>10</v>
      </c>
      <c r="D206" s="3" t="s">
        <v>144</v>
      </c>
    </row>
    <row r="207" spans="1:4" ht="30" x14ac:dyDescent="0.25">
      <c r="A207" s="11" t="s">
        <v>74</v>
      </c>
      <c r="B207" s="4" t="s">
        <v>75</v>
      </c>
      <c r="C207" s="2" t="s">
        <v>10</v>
      </c>
      <c r="D207" s="3" t="s">
        <v>144</v>
      </c>
    </row>
    <row r="208" spans="1:4" ht="20.100000000000001" customHeight="1" x14ac:dyDescent="0.25">
      <c r="A208" s="11" t="s">
        <v>76</v>
      </c>
      <c r="B208" s="4" t="s">
        <v>77</v>
      </c>
      <c r="C208" s="2" t="s">
        <v>10</v>
      </c>
      <c r="D208" s="3" t="s">
        <v>144</v>
      </c>
    </row>
    <row r="209" spans="1:4" ht="30" customHeight="1" x14ac:dyDescent="0.25">
      <c r="A209" s="11" t="s">
        <v>78</v>
      </c>
      <c r="B209" s="4" t="s">
        <v>79</v>
      </c>
      <c r="C209" s="2" t="s">
        <v>10</v>
      </c>
      <c r="D209" s="3" t="s">
        <v>144</v>
      </c>
    </row>
    <row r="210" spans="1:4" ht="30" x14ac:dyDescent="0.25">
      <c r="A210" s="11" t="s">
        <v>80</v>
      </c>
      <c r="B210" s="4" t="s">
        <v>81</v>
      </c>
      <c r="C210" s="2" t="s">
        <v>10</v>
      </c>
      <c r="D210" s="3" t="s">
        <v>144</v>
      </c>
    </row>
    <row r="211" spans="1:4" s="13" customFormat="1" ht="30" customHeight="1" x14ac:dyDescent="0.25">
      <c r="A211" s="38" t="s">
        <v>86</v>
      </c>
      <c r="B211" s="38"/>
      <c r="C211" s="38"/>
      <c r="D211" s="38"/>
    </row>
    <row r="212" spans="1:4" ht="20.100000000000001" customHeight="1" x14ac:dyDescent="0.25">
      <c r="A212" s="11" t="s">
        <v>87</v>
      </c>
      <c r="B212" s="6" t="s">
        <v>44</v>
      </c>
      <c r="C212" s="2" t="s">
        <v>45</v>
      </c>
      <c r="D212" s="8">
        <v>4</v>
      </c>
    </row>
    <row r="213" spans="1:4" ht="20.100000000000001" customHeight="1" x14ac:dyDescent="0.25">
      <c r="A213" s="11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1" t="s">
        <v>89</v>
      </c>
      <c r="B214" s="6" t="s">
        <v>49</v>
      </c>
      <c r="C214" s="2" t="s">
        <v>108</v>
      </c>
      <c r="D214" s="8">
        <v>4</v>
      </c>
    </row>
    <row r="215" spans="1:4" ht="20.100000000000001" customHeight="1" x14ac:dyDescent="0.25">
      <c r="A215" s="11" t="s">
        <v>90</v>
      </c>
      <c r="B215" s="6" t="s">
        <v>51</v>
      </c>
      <c r="C215" s="2" t="s">
        <v>10</v>
      </c>
      <c r="D215" s="8">
        <v>0</v>
      </c>
    </row>
    <row r="216" spans="1:4" s="13" customFormat="1" ht="30" customHeight="1" x14ac:dyDescent="0.25">
      <c r="A216" s="38" t="s">
        <v>118</v>
      </c>
      <c r="B216" s="38"/>
      <c r="C216" s="38"/>
      <c r="D216" s="38"/>
    </row>
    <row r="217" spans="1:4" ht="20.100000000000001" customHeight="1" x14ac:dyDescent="0.25">
      <c r="A217" s="11" t="s">
        <v>91</v>
      </c>
      <c r="B217" s="4" t="s">
        <v>92</v>
      </c>
      <c r="C217" s="2" t="s">
        <v>45</v>
      </c>
      <c r="D217" s="8">
        <v>37</v>
      </c>
    </row>
    <row r="218" spans="1:4" ht="20.100000000000001" customHeight="1" x14ac:dyDescent="0.25">
      <c r="A218" s="11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1" t="s">
        <v>96</v>
      </c>
      <c r="B219" s="4" t="s">
        <v>97</v>
      </c>
      <c r="C219" s="2" t="s">
        <v>10</v>
      </c>
      <c r="D219" s="8">
        <v>307933.28000000003</v>
      </c>
    </row>
  </sheetData>
  <mergeCells count="14">
    <mergeCell ref="A138:D138"/>
    <mergeCell ref="A1:D1"/>
    <mergeCell ref="A8:D8"/>
    <mergeCell ref="A26:D26"/>
    <mergeCell ref="A72:D72"/>
    <mergeCell ref="A133:D133"/>
    <mergeCell ref="A216:D216"/>
    <mergeCell ref="A200:D200"/>
    <mergeCell ref="A145:D145"/>
    <mergeCell ref="A156:D156"/>
    <mergeCell ref="A167:D167"/>
    <mergeCell ref="A178:D178"/>
    <mergeCell ref="A189:D189"/>
    <mergeCell ref="A211:D2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2016-04-04T06:11:23Z</dcterms:modified>
</cp:coreProperties>
</file>