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209" i="1" l="1"/>
  <c r="D206" i="1"/>
  <c r="D195" i="1" l="1"/>
  <c r="D194" i="1"/>
  <c r="D193" i="1"/>
  <c r="D192" i="1"/>
  <c r="D184" i="1"/>
  <c r="D183" i="1"/>
  <c r="D182" i="1"/>
  <c r="D181" i="1"/>
  <c r="D173" i="1"/>
  <c r="D172" i="1"/>
  <c r="D171" i="1"/>
  <c r="D170" i="1"/>
  <c r="D162" i="1"/>
  <c r="D161" i="1"/>
  <c r="D160" i="1"/>
  <c r="D151" i="1"/>
  <c r="D150" i="1"/>
  <c r="D149" i="1"/>
  <c r="D148" i="1"/>
  <c r="D17" i="1"/>
  <c r="D12" i="1"/>
  <c r="D11" i="1"/>
  <c r="D196" i="1" l="1"/>
  <c r="D198" i="1" s="1"/>
  <c r="D185" i="1"/>
  <c r="D187" i="1" s="1"/>
  <c r="D174" i="1"/>
  <c r="D176" i="1" s="1"/>
  <c r="D163" i="1"/>
  <c r="D165" i="1" s="1"/>
  <c r="D152" i="1"/>
  <c r="D154" i="1" s="1"/>
  <c r="D141" i="1"/>
  <c r="D144" i="1"/>
  <c r="D70" i="1"/>
  <c r="D67" i="1"/>
  <c r="D64" i="1"/>
  <c r="D61" i="1"/>
  <c r="D58" i="1"/>
  <c r="D56" i="1"/>
  <c r="D41" i="1"/>
  <c r="D38" i="1"/>
  <c r="D35" i="1"/>
  <c r="D32" i="1"/>
  <c r="D29" i="1"/>
  <c r="D16" i="1" l="1"/>
  <c r="D25" i="1" l="1"/>
  <c r="D22" i="1" l="1"/>
</calcChain>
</file>

<file path=xl/sharedStrings.xml><?xml version="1.0" encoding="utf-8"?>
<sst xmlns="http://schemas.openxmlformats.org/spreadsheetml/2006/main" count="664" uniqueCount="152">
  <si>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</si>
  <si>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</si>
  <si>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</si>
  <si>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</si>
  <si>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</si>
  <si>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</si>
  <si>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</si>
  <si>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</si>
  <si>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</si>
  <si>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</si>
  <si>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</si>
  <si>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</si>
  <si>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</si>
  <si>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</si>
  <si>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</si>
  <si>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</si>
  <si>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</si>
  <si>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</si>
  <si>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</si>
  <si>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</si>
  <si>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</si>
  <si>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</si>
  <si>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</si>
  <si>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</si>
  <si>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</si>
  <si>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</si>
  <si>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</si>
  <si>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</si>
  <si>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</si>
  <si>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</si>
  <si>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</si>
  <si>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</si>
  <si>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</si>
  <si>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</si>
  <si>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</si>
  <si>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</si>
  <si>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</si>
  <si>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</si>
  <si>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</si>
  <si>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</si>
  <si>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</si>
  <si>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</si>
  <si>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</si>
  <si>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</si>
  <si>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</si>
  <si>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</si>
  <si>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</si>
  <si>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</si>
  <si>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</si>
  <si>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</si>
  <si>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</si>
  <si>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</si>
  <si>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</si>
  <si>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</si>
  <si>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</si>
  <si>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</si>
  <si>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</si>
  <si>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</si>
  <si>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</si>
  <si>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</si>
  <si>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</si>
  <si>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</si>
  <si>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</si>
  <si>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</si>
  <si>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</si>
  <si>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</si>
  <si>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</si>
  <si>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</si>
  <si>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</si>
  <si>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</si>
  <si>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</si>
  <si>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</si>
  <si>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</si>
  <si>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</si>
  <si>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</si>
  <si>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</si>
  <si>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</si>
  <si>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</si>
  <si>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</si>
  <si>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</si>
  <si>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</si>
  <si>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</si>
  <si>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</si>
  <si>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</si>
  <si>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</si>
  <si>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</si>
  <si>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</si>
  <si>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</si>
  <si>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</si>
  <si>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</si>
  <si>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</si>
  <si>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</si>
  <si>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</si>
  <si>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</si>
  <si>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</si>
  <si>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</si>
  <si>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</si>
  <si>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</si>
  <si>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</si>
  <si>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</si>
  <si>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</si>
  <si>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</si>
  <si>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</si>
  <si>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</si>
  <si>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</si>
  <si>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</si>
  <si>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</si>
  <si>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</si>
  <si>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</si>
  <si>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</si>
  <si>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</si>
  <si>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</si>
  <si>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</si>
  <si>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</si>
  <si>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</si>
  <si>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</si>
  <si>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</si>
  <si>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</si>
  <si>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</si>
  <si>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</si>
  <si>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</si>
  <si>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</si>
  <si>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</si>
  <si>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</si>
  <si>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</si>
  <si>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</si>
  <si>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</si>
  <si>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</si>
  <si>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</si>
  <si>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</si>
  <si>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</si>
  <si>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</si>
  <si>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</si>
  <si>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</si>
  <si>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</si>
  <si>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</si>
  <si>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</si>
  <si>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</si>
  <si>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</si>
  <si>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</si>
  <si>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</si>
  <si>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</si>
  <si>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</si>
  <si>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</si>
  <si>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</si>
  <si>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</si>
  <si>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Постоянно</t>
  </si>
  <si>
    <t>96248,4</t>
  </si>
  <si>
    <t>106444,8</t>
  </si>
  <si>
    <t>37536,84</t>
  </si>
  <si>
    <t>96300,00</t>
  </si>
  <si>
    <t>Охрана прилегающей территории, контроль доступа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</si>
</sst>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zhanovskiy.r\Google%20&#1044;&#1080;&#1089;&#1082;\&#1059;&#1050;\&#1059;&#1050;&#1064;\&#1054;&#1090;&#1095;&#1077;&#1090;%202015&#1075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>
        <row r="19">
          <cell r="Q19">
            <v>89509.86</v>
          </cell>
          <cell r="R19">
            <v>352300.72</v>
          </cell>
          <cell r="V19">
            <v>343088.34</v>
          </cell>
          <cell r="AO19">
            <v>35704.07</v>
          </cell>
          <cell r="AT19">
            <v>2467.9960000000001</v>
          </cell>
          <cell r="AV19">
            <v>18931.990000000002</v>
          </cell>
          <cell r="AX19">
            <v>46527.7</v>
          </cell>
          <cell r="BC19">
            <v>2975.5929999999998</v>
          </cell>
          <cell r="BD19">
            <v>43817.29</v>
          </cell>
          <cell r="BE19">
            <v>9109.2199999999993</v>
          </cell>
          <cell r="BG19">
            <v>56724.87</v>
          </cell>
          <cell r="BL19">
            <v>1451.8028999999999</v>
          </cell>
          <cell r="BM19">
            <v>60222.66</v>
          </cell>
          <cell r="BN19">
            <v>25619.4</v>
          </cell>
          <cell r="BP19">
            <v>65495.15</v>
          </cell>
          <cell r="BU19">
            <v>1397.723</v>
          </cell>
          <cell r="BV19">
            <v>66516.42</v>
          </cell>
          <cell r="BW19">
            <v>8521.77</v>
          </cell>
          <cell r="CI19">
            <v>0</v>
          </cell>
          <cell r="CO19">
            <v>0</v>
          </cell>
          <cell r="CP19">
            <v>-3454.96</v>
          </cell>
          <cell r="CR19">
            <v>51445.11</v>
          </cell>
          <cell r="CX19">
            <v>50019.49</v>
          </cell>
          <cell r="CY19">
            <v>5713.24</v>
          </cell>
          <cell r="DA19">
            <v>89288.72</v>
          </cell>
          <cell r="DG19">
            <v>88603.71</v>
          </cell>
          <cell r="DJ19">
            <v>397761.25</v>
          </cell>
          <cell r="DO19">
            <v>373.60377</v>
          </cell>
          <cell r="DP19">
            <v>373792.08</v>
          </cell>
          <cell r="DQ19">
            <v>120967.24</v>
          </cell>
          <cell r="DS19">
            <v>0</v>
          </cell>
          <cell r="DX19">
            <v>0</v>
          </cell>
          <cell r="DY19">
            <v>0</v>
          </cell>
          <cell r="DZ19">
            <v>0</v>
          </cell>
          <cell r="FJ19">
            <v>172541.07</v>
          </cell>
          <cell r="FO19">
            <v>61537.502</v>
          </cell>
          <cell r="FP19">
            <v>194180.95</v>
          </cell>
          <cell r="FQ19">
            <v>33323.29</v>
          </cell>
          <cell r="GJ19">
            <v>0</v>
          </cell>
          <cell r="GK19">
            <v>1172.1400000000001</v>
          </cell>
          <cell r="GO19">
            <v>1131.73</v>
          </cell>
        </row>
        <row r="22">
          <cell r="I22">
            <v>118397.06</v>
          </cell>
          <cell r="P22">
            <v>186231.32</v>
          </cell>
          <cell r="W22">
            <v>73403.399999999994</v>
          </cell>
          <cell r="GP22">
            <v>7.86</v>
          </cell>
        </row>
      </sheetData>
      <sheetData sheetId="1"/>
      <sheetData sheetId="2"/>
      <sheetData sheetId="3">
        <row r="65">
          <cell r="B65">
            <v>122763.46</v>
          </cell>
        </row>
        <row r="67">
          <cell r="B67">
            <v>376028.34</v>
          </cell>
        </row>
        <row r="68">
          <cell r="B68">
            <v>230228.54</v>
          </cell>
        </row>
        <row r="69">
          <cell r="B69">
            <v>112215.03</v>
          </cell>
        </row>
        <row r="70">
          <cell r="B70">
            <v>165973.20000000001</v>
          </cell>
        </row>
        <row r="286">
          <cell r="H286">
            <v>7141.090909090909</v>
          </cell>
        </row>
        <row r="288">
          <cell r="H288">
            <v>3756.272727272727</v>
          </cell>
        </row>
        <row r="290">
          <cell r="H290">
            <v>58726.799999999996</v>
          </cell>
        </row>
        <row r="291">
          <cell r="H291">
            <v>25349.738181818178</v>
          </cell>
        </row>
        <row r="292">
          <cell r="H292">
            <v>8898</v>
          </cell>
        </row>
        <row r="293">
          <cell r="H293">
            <v>23815.625454545454</v>
          </cell>
        </row>
        <row r="294">
          <cell r="H294">
            <v>17854.079999999998</v>
          </cell>
        </row>
        <row r="295">
          <cell r="H295">
            <v>99806.399999999994</v>
          </cell>
        </row>
        <row r="298">
          <cell r="H298">
            <v>12730.90909090909</v>
          </cell>
        </row>
      </sheetData>
      <sheetData sheetId="4">
        <row r="25">
          <cell r="M25">
            <v>54062.396966297616</v>
          </cell>
        </row>
        <row r="26">
          <cell r="M26">
            <v>36845.350909334811</v>
          </cell>
        </row>
        <row r="27">
          <cell r="M27">
            <v>11701.874430391736</v>
          </cell>
        </row>
        <row r="29">
          <cell r="M29">
            <v>3487.7212453855986</v>
          </cell>
        </row>
        <row r="30">
          <cell r="M30">
            <v>3744.599817725355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118" workbookViewId="0">
      <selection activeCell="D132" sqref="D132"/>
    </sheetView>
  </sheetViews>
  <sheetFormatPr defaultRowHeight="15" x14ac:dyDescent="0.25"/>
  <cols>
    <col min="1" max="1" width="5.7109375" style="12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7" t="s">
        <v>0</v>
      </c>
      <c r="B1" s="37"/>
      <c r="C1" s="37"/>
      <c r="D1" s="37"/>
    </row>
    <row r="2" spans="1:4" x14ac:dyDescent="0.25">
      <c r="A2" s="10"/>
      <c r="B2" s="1"/>
      <c r="C2" s="1"/>
      <c r="D2" s="1"/>
    </row>
    <row r="3" spans="1:4" ht="15.75" thickBot="1" x14ac:dyDescent="0.3">
      <c r="A3" s="10"/>
      <c r="B3" s="1"/>
      <c r="C3" s="1"/>
      <c r="D3" s="1"/>
    </row>
    <row r="4" spans="1:4" ht="50.1" customHeight="1" thickBot="1" x14ac:dyDescent="0.3">
      <c r="A4" s="17" t="s">
        <v>1</v>
      </c>
      <c r="B4" s="18" t="s">
        <v>2</v>
      </c>
      <c r="C4" s="18" t="s">
        <v>3</v>
      </c>
      <c r="D4" s="19" t="s">
        <v>4</v>
      </c>
    </row>
    <row r="5" spans="1:4" ht="20.100000000000001" customHeight="1" x14ac:dyDescent="0.25">
      <c r="A5" s="14" t="s">
        <v>98</v>
      </c>
      <c r="B5" s="15" t="s">
        <v>5</v>
      </c>
      <c r="C5" s="16" t="s">
        <v>108</v>
      </c>
      <c r="D5" s="24" t="s">
        <v>125</v>
      </c>
    </row>
    <row r="6" spans="1:4" ht="20.100000000000001" customHeight="1" x14ac:dyDescent="0.25">
      <c r="A6" s="11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1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38" t="s">
        <v>8</v>
      </c>
      <c r="B8" s="38"/>
      <c r="C8" s="38"/>
      <c r="D8" s="38"/>
    </row>
    <row r="9" spans="1:4" ht="20.100000000000001" customHeight="1" x14ac:dyDescent="0.25">
      <c r="A9" s="11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1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1" t="s">
        <v>103</v>
      </c>
      <c r="B11" s="6" t="s">
        <v>12</v>
      </c>
      <c r="C11" s="2" t="s">
        <v>10</v>
      </c>
      <c r="D11" s="5">
        <f>[1]ерц!$Q$19+[1]ерц!$GJ$19+'[1]юл расч.'!$B$500</f>
        <v>89509.86</v>
      </c>
    </row>
    <row r="12" spans="1:4" ht="30" x14ac:dyDescent="0.25">
      <c r="A12" s="11" t="s">
        <v>104</v>
      </c>
      <c r="B12" s="4" t="s">
        <v>13</v>
      </c>
      <c r="C12" s="2" t="s">
        <v>10</v>
      </c>
      <c r="D12" s="5">
        <f>[1]ерц!$R$19+[1]ерц!$GK$19+'[1]юл нач.'!$C$500</f>
        <v>353472.86</v>
      </c>
    </row>
    <row r="13" spans="1:4" ht="20.100000000000001" customHeight="1" x14ac:dyDescent="0.25">
      <c r="A13" s="11" t="s">
        <v>105</v>
      </c>
      <c r="B13" s="7" t="s">
        <v>110</v>
      </c>
      <c r="C13" s="2" t="s">
        <v>10</v>
      </c>
      <c r="D13" s="5">
        <v>353472.86</v>
      </c>
    </row>
    <row r="14" spans="1:4" ht="20.100000000000001" customHeight="1" x14ac:dyDescent="0.25">
      <c r="A14" s="11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1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1" t="s">
        <v>14</v>
      </c>
      <c r="B16" s="4" t="s">
        <v>109</v>
      </c>
      <c r="C16" s="2" t="s">
        <v>10</v>
      </c>
      <c r="D16" s="5">
        <f>D17+D154+D20</f>
        <v>424506.14</v>
      </c>
    </row>
    <row r="17" spans="1:4" ht="20.100000000000001" customHeight="1" x14ac:dyDescent="0.25">
      <c r="A17" s="11" t="s">
        <v>15</v>
      </c>
      <c r="B17" s="7" t="s">
        <v>113</v>
      </c>
      <c r="C17" s="2" t="s">
        <v>10</v>
      </c>
      <c r="D17" s="5">
        <f>[1]ерц!$V$19+[1]ерц!$GO$19+'[1]юл нач.'!$E$500</f>
        <v>344220.07</v>
      </c>
    </row>
    <row r="18" spans="1:4" ht="20.100000000000001" customHeight="1" x14ac:dyDescent="0.25">
      <c r="A18" s="11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1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1" t="s">
        <v>18</v>
      </c>
      <c r="B20" s="7" t="s">
        <v>116</v>
      </c>
      <c r="C20" s="2" t="s">
        <v>10</v>
      </c>
      <c r="D20" s="25">
        <v>0</v>
      </c>
    </row>
    <row r="21" spans="1:4" ht="20.100000000000001" customHeight="1" x14ac:dyDescent="0.25">
      <c r="A21" s="11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1" t="s">
        <v>20</v>
      </c>
      <c r="B22" s="4" t="s">
        <v>21</v>
      </c>
      <c r="C22" s="2" t="s">
        <v>10</v>
      </c>
      <c r="D22" s="5">
        <f>D16</f>
        <v>424506.14</v>
      </c>
    </row>
    <row r="23" spans="1:4" ht="20.100000000000001" customHeight="1" x14ac:dyDescent="0.25">
      <c r="A23" s="11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1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1" t="s">
        <v>26</v>
      </c>
      <c r="B25" s="6" t="s">
        <v>27</v>
      </c>
      <c r="C25" s="2" t="s">
        <v>10</v>
      </c>
      <c r="D25" s="5">
        <f>D11+D12-D16+D20</f>
        <v>18476.579999999958</v>
      </c>
    </row>
    <row r="26" spans="1:4" s="13" customFormat="1" ht="30" customHeight="1" x14ac:dyDescent="0.25">
      <c r="A26" s="39" t="s">
        <v>28</v>
      </c>
      <c r="B26" s="39"/>
      <c r="C26" s="39"/>
      <c r="D26" s="39"/>
    </row>
    <row r="27" spans="1:4" s="13" customFormat="1" ht="11.25" customHeight="1" x14ac:dyDescent="0.25">
      <c r="A27" s="26"/>
      <c r="B27" s="26"/>
      <c r="C27" s="26"/>
      <c r="D27" s="26"/>
    </row>
    <row r="28" spans="1:4" ht="18.75" customHeight="1" x14ac:dyDescent="0.25">
      <c r="A28" s="11" t="s">
        <v>29</v>
      </c>
      <c r="B28" s="6" t="s">
        <v>30</v>
      </c>
      <c r="C28" s="2" t="s">
        <v>108</v>
      </c>
      <c r="D28" s="8" t="s">
        <v>138</v>
      </c>
    </row>
    <row r="29" spans="1:4" ht="20.100000000000001" customHeight="1" x14ac:dyDescent="0.25">
      <c r="A29" s="11" t="s">
        <v>31</v>
      </c>
      <c r="B29" s="6" t="s">
        <v>32</v>
      </c>
      <c r="C29" s="2" t="s">
        <v>10</v>
      </c>
      <c r="D29" s="23">
        <f>'[1]20'!$H$294</f>
        <v>17854.079999999998</v>
      </c>
    </row>
    <row r="30" spans="1:4" ht="10.5" customHeight="1" x14ac:dyDescent="0.25">
      <c r="A30" s="11"/>
      <c r="B30" s="6"/>
      <c r="C30" s="2"/>
      <c r="D30" s="8"/>
    </row>
    <row r="31" spans="1:4" ht="20.100000000000001" customHeight="1" x14ac:dyDescent="0.25">
      <c r="A31" s="11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1" t="s">
        <v>31</v>
      </c>
      <c r="B32" s="6" t="s">
        <v>32</v>
      </c>
      <c r="C32" s="2" t="s">
        <v>10</v>
      </c>
      <c r="D32" s="23">
        <f>'[1]20'!$H$295</f>
        <v>99806.399999999994</v>
      </c>
    </row>
    <row r="33" spans="1:4" s="13" customFormat="1" ht="11.25" customHeight="1" x14ac:dyDescent="0.25">
      <c r="A33" s="26"/>
      <c r="B33" s="26"/>
      <c r="C33" s="26"/>
      <c r="D33" s="26"/>
    </row>
    <row r="34" spans="1:4" ht="20.100000000000001" customHeight="1" x14ac:dyDescent="0.25">
      <c r="A34" s="11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1" t="s">
        <v>31</v>
      </c>
      <c r="B35" s="6" t="s">
        <v>32</v>
      </c>
      <c r="C35" s="2" t="s">
        <v>10</v>
      </c>
      <c r="D35" s="23">
        <f>'[1]20'!$H$291</f>
        <v>25349.738181818178</v>
      </c>
    </row>
    <row r="36" spans="1:4" ht="10.5" customHeight="1" x14ac:dyDescent="0.25">
      <c r="A36" s="11"/>
      <c r="B36" s="6"/>
      <c r="C36" s="2"/>
      <c r="D36" s="8"/>
    </row>
    <row r="37" spans="1:4" ht="20.100000000000001" customHeight="1" x14ac:dyDescent="0.25">
      <c r="A37" s="11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1" t="s">
        <v>31</v>
      </c>
      <c r="B38" s="6" t="s">
        <v>32</v>
      </c>
      <c r="C38" s="2" t="s">
        <v>10</v>
      </c>
      <c r="D38" s="23">
        <f>'[1]20'!$H$290</f>
        <v>58726.799999999996</v>
      </c>
    </row>
    <row r="39" spans="1:4" s="13" customFormat="1" ht="11.25" customHeight="1" x14ac:dyDescent="0.25">
      <c r="A39" s="26"/>
      <c r="B39" s="26"/>
      <c r="C39" s="26"/>
      <c r="D39" s="26"/>
    </row>
    <row r="40" spans="1:4" ht="20.100000000000001" customHeight="1" x14ac:dyDescent="0.25">
      <c r="A40" s="11" t="s">
        <v>29</v>
      </c>
      <c r="B40" s="6" t="s">
        <v>30</v>
      </c>
      <c r="C40" s="2" t="s">
        <v>108</v>
      </c>
      <c r="D40" s="28" t="s">
        <v>139</v>
      </c>
    </row>
    <row r="41" spans="1:4" ht="20.100000000000001" customHeight="1" x14ac:dyDescent="0.25">
      <c r="A41" s="11" t="s">
        <v>31</v>
      </c>
      <c r="B41" s="6" t="s">
        <v>32</v>
      </c>
      <c r="C41" s="2" t="s">
        <v>10</v>
      </c>
      <c r="D41" s="23">
        <f>'[1]20'!$H$292</f>
        <v>8898</v>
      </c>
    </row>
    <row r="42" spans="1:4" ht="10.5" customHeight="1" x14ac:dyDescent="0.25">
      <c r="A42" s="11"/>
      <c r="B42" s="6"/>
      <c r="C42" s="2"/>
      <c r="D42" s="8"/>
    </row>
    <row r="43" spans="1:4" ht="20.100000000000001" customHeight="1" x14ac:dyDescent="0.25">
      <c r="A43" s="11" t="s">
        <v>29</v>
      </c>
      <c r="B43" s="6" t="s">
        <v>30</v>
      </c>
      <c r="C43" s="2" t="s">
        <v>108</v>
      </c>
      <c r="D43" s="28" t="s">
        <v>130</v>
      </c>
    </row>
    <row r="44" spans="1:4" ht="20.100000000000001" customHeight="1" x14ac:dyDescent="0.25">
      <c r="A44" s="11" t="s">
        <v>31</v>
      </c>
      <c r="B44" s="6" t="s">
        <v>32</v>
      </c>
      <c r="C44" s="2" t="s">
        <v>10</v>
      </c>
      <c r="D44" s="23">
        <v>0</v>
      </c>
    </row>
    <row r="45" spans="1:4" s="13" customFormat="1" ht="11.25" customHeight="1" x14ac:dyDescent="0.25">
      <c r="A45" s="26"/>
      <c r="B45" s="26"/>
      <c r="C45" s="26"/>
      <c r="D45" s="22"/>
    </row>
    <row r="46" spans="1:4" ht="20.100000000000001" customHeight="1" x14ac:dyDescent="0.25">
      <c r="A46" s="11" t="s">
        <v>29</v>
      </c>
      <c r="B46" s="6" t="s">
        <v>30</v>
      </c>
      <c r="C46" s="2" t="s">
        <v>108</v>
      </c>
      <c r="D46" s="28" t="s">
        <v>140</v>
      </c>
    </row>
    <row r="47" spans="1:4" ht="20.100000000000001" customHeight="1" x14ac:dyDescent="0.25">
      <c r="A47" s="11" t="s">
        <v>31</v>
      </c>
      <c r="B47" s="6" t="s">
        <v>32</v>
      </c>
      <c r="C47" s="2" t="s">
        <v>10</v>
      </c>
      <c r="D47" s="23">
        <v>0</v>
      </c>
    </row>
    <row r="48" spans="1:4" ht="10.5" customHeight="1" x14ac:dyDescent="0.25">
      <c r="A48" s="11"/>
      <c r="B48" s="6"/>
      <c r="C48" s="2"/>
      <c r="D48" s="8"/>
    </row>
    <row r="49" spans="1:4" ht="20.100000000000001" customHeight="1" x14ac:dyDescent="0.25">
      <c r="A49" s="11" t="s">
        <v>29</v>
      </c>
      <c r="B49" s="6" t="s">
        <v>30</v>
      </c>
      <c r="C49" s="2" t="s">
        <v>108</v>
      </c>
      <c r="D49" s="28" t="s">
        <v>131</v>
      </c>
    </row>
    <row r="50" spans="1:4" ht="20.100000000000001" customHeight="1" x14ac:dyDescent="0.25">
      <c r="A50" s="11" t="s">
        <v>31</v>
      </c>
      <c r="B50" s="6" t="s">
        <v>32</v>
      </c>
      <c r="C50" s="2" t="s">
        <v>10</v>
      </c>
      <c r="D50" s="23">
        <v>0</v>
      </c>
    </row>
    <row r="51" spans="1:4" ht="10.5" customHeight="1" x14ac:dyDescent="0.25">
      <c r="A51" s="11"/>
      <c r="B51" s="6"/>
      <c r="C51" s="2"/>
      <c r="D51" s="8"/>
    </row>
    <row r="52" spans="1:4" ht="20.100000000000001" customHeight="1" x14ac:dyDescent="0.25">
      <c r="A52" s="11" t="s">
        <v>29</v>
      </c>
      <c r="B52" s="6" t="s">
        <v>30</v>
      </c>
      <c r="C52" s="2" t="s">
        <v>108</v>
      </c>
      <c r="D52" s="8" t="s">
        <v>151</v>
      </c>
    </row>
    <row r="53" spans="1:4" ht="20.100000000000001" customHeight="1" x14ac:dyDescent="0.25">
      <c r="A53" s="11" t="s">
        <v>31</v>
      </c>
      <c r="B53" s="6" t="s">
        <v>32</v>
      </c>
      <c r="C53" s="2" t="s">
        <v>10</v>
      </c>
      <c r="D53" s="23">
        <v>0</v>
      </c>
    </row>
    <row r="54" spans="1:4" ht="10.5" customHeight="1" x14ac:dyDescent="0.25">
      <c r="A54" s="11"/>
      <c r="B54" s="6"/>
      <c r="C54" s="2"/>
      <c r="D54" s="8"/>
    </row>
    <row r="55" spans="1:4" ht="20.100000000000001" customHeight="1" x14ac:dyDescent="0.25">
      <c r="A55" s="11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1" t="s">
        <v>31</v>
      </c>
      <c r="B56" s="6" t="s">
        <v>32</v>
      </c>
      <c r="C56" s="2" t="s">
        <v>10</v>
      </c>
      <c r="D56" s="23">
        <f>'[1]20'!$H$286+'[1]20'!$H$288+'[1]20'!$H$293+'[1]20'!$H$298</f>
        <v>47443.898181818178</v>
      </c>
    </row>
    <row r="57" spans="1:4" ht="34.5" customHeight="1" x14ac:dyDescent="0.25">
      <c r="A57" s="11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1" t="s">
        <v>31</v>
      </c>
      <c r="B58" s="6" t="s">
        <v>32</v>
      </c>
      <c r="C58" s="2" t="s">
        <v>10</v>
      </c>
      <c r="D58" s="21">
        <f>'[1]26'!$M$29</f>
        <v>3487.7212453855986</v>
      </c>
    </row>
    <row r="59" spans="1:4" s="13" customFormat="1" ht="11.25" customHeight="1" x14ac:dyDescent="0.25">
      <c r="A59" s="26"/>
      <c r="B59" s="26"/>
      <c r="C59" s="26"/>
      <c r="D59" s="26"/>
    </row>
    <row r="60" spans="1:4" ht="45.75" customHeight="1" x14ac:dyDescent="0.25">
      <c r="A60" s="11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1" t="s">
        <v>31</v>
      </c>
      <c r="B61" s="6" t="s">
        <v>32</v>
      </c>
      <c r="C61" s="2" t="s">
        <v>10</v>
      </c>
      <c r="D61" s="21">
        <f>'[1]26'!$M$26</f>
        <v>36845.350909334811</v>
      </c>
    </row>
    <row r="62" spans="1:4" ht="10.5" customHeight="1" x14ac:dyDescent="0.25">
      <c r="A62" s="11"/>
      <c r="B62" s="6"/>
      <c r="C62" s="2"/>
      <c r="D62" s="8"/>
    </row>
    <row r="63" spans="1:4" ht="20.100000000000001" customHeight="1" x14ac:dyDescent="0.25">
      <c r="A63" s="11" t="s">
        <v>29</v>
      </c>
      <c r="B63" s="6" t="s">
        <v>30</v>
      </c>
      <c r="C63" s="2" t="s">
        <v>108</v>
      </c>
      <c r="D63" s="28" t="s">
        <v>134</v>
      </c>
    </row>
    <row r="64" spans="1:4" ht="20.100000000000001" customHeight="1" x14ac:dyDescent="0.25">
      <c r="A64" s="11" t="s">
        <v>31</v>
      </c>
      <c r="B64" s="6" t="s">
        <v>32</v>
      </c>
      <c r="C64" s="2" t="s">
        <v>10</v>
      </c>
      <c r="D64" s="21">
        <f>'[1]26'!$M$25</f>
        <v>54062.396966297616</v>
      </c>
    </row>
    <row r="65" spans="1:4" s="13" customFormat="1" ht="11.25" customHeight="1" x14ac:dyDescent="0.25">
      <c r="A65" s="26"/>
      <c r="B65" s="26"/>
      <c r="C65" s="26"/>
      <c r="D65" s="22"/>
    </row>
    <row r="66" spans="1:4" ht="20.100000000000001" customHeight="1" x14ac:dyDescent="0.25">
      <c r="A66" s="11" t="s">
        <v>29</v>
      </c>
      <c r="B66" s="6" t="s">
        <v>30</v>
      </c>
      <c r="C66" s="2" t="s">
        <v>108</v>
      </c>
      <c r="D66" s="28" t="s">
        <v>135</v>
      </c>
    </row>
    <row r="67" spans="1:4" ht="20.100000000000001" customHeight="1" x14ac:dyDescent="0.25">
      <c r="A67" s="11" t="s">
        <v>31</v>
      </c>
      <c r="B67" s="6" t="s">
        <v>32</v>
      </c>
      <c r="C67" s="2" t="s">
        <v>10</v>
      </c>
      <c r="D67" s="21">
        <f>'[1]26'!$M$27</f>
        <v>11701.874430391736</v>
      </c>
    </row>
    <row r="68" spans="1:4" ht="10.5" customHeight="1" x14ac:dyDescent="0.25">
      <c r="A68" s="11"/>
      <c r="B68" s="6"/>
      <c r="C68" s="2"/>
      <c r="D68" s="8"/>
    </row>
    <row r="69" spans="1:4" ht="20.100000000000001" customHeight="1" x14ac:dyDescent="0.25">
      <c r="A69" s="11" t="s">
        <v>29</v>
      </c>
      <c r="B69" s="6" t="s">
        <v>30</v>
      </c>
      <c r="C69" s="2" t="s">
        <v>108</v>
      </c>
      <c r="D69" s="28" t="s">
        <v>136</v>
      </c>
    </row>
    <row r="70" spans="1:4" ht="20.100000000000001" customHeight="1" x14ac:dyDescent="0.25">
      <c r="A70" s="11" t="s">
        <v>31</v>
      </c>
      <c r="B70" s="6" t="s">
        <v>32</v>
      </c>
      <c r="C70" s="2" t="s">
        <v>10</v>
      </c>
      <c r="D70" s="21">
        <f>'[1]26'!$M$30</f>
        <v>3744.599817725355</v>
      </c>
    </row>
    <row r="71" spans="1:4" s="13" customFormat="1" ht="11.25" customHeight="1" x14ac:dyDescent="0.25">
      <c r="A71" s="26"/>
      <c r="B71" s="26"/>
      <c r="C71" s="26"/>
      <c r="D71" s="26"/>
    </row>
    <row r="72" spans="1:4" s="13" customFormat="1" ht="45" customHeight="1" x14ac:dyDescent="0.25">
      <c r="A72" s="40" t="s">
        <v>33</v>
      </c>
      <c r="B72" s="41"/>
      <c r="C72" s="41"/>
      <c r="D72" s="42"/>
    </row>
    <row r="73" spans="1:4" ht="30" x14ac:dyDescent="0.25">
      <c r="A73" s="11" t="s">
        <v>34</v>
      </c>
      <c r="B73" s="6" t="s">
        <v>35</v>
      </c>
      <c r="C73" s="2" t="s">
        <v>108</v>
      </c>
      <c r="D73" s="8" t="s">
        <v>138</v>
      </c>
    </row>
    <row r="74" spans="1:4" ht="20.100000000000001" customHeight="1" x14ac:dyDescent="0.25">
      <c r="A74" s="11" t="s">
        <v>36</v>
      </c>
      <c r="B74" s="6" t="s">
        <v>37</v>
      </c>
      <c r="C74" s="2" t="s">
        <v>108</v>
      </c>
      <c r="D74" s="8" t="s">
        <v>141</v>
      </c>
    </row>
    <row r="75" spans="1:4" ht="20.100000000000001" customHeight="1" x14ac:dyDescent="0.25">
      <c r="A75" s="11" t="s">
        <v>38</v>
      </c>
      <c r="B75" s="6" t="s">
        <v>39</v>
      </c>
      <c r="C75" s="2" t="s">
        <v>108</v>
      </c>
      <c r="D75" s="8" t="s">
        <v>142</v>
      </c>
    </row>
    <row r="76" spans="1:4" ht="20.100000000000001" customHeight="1" x14ac:dyDescent="0.25">
      <c r="A76" s="11" t="s">
        <v>40</v>
      </c>
      <c r="B76" s="6" t="s">
        <v>41</v>
      </c>
      <c r="C76" s="2" t="s">
        <v>10</v>
      </c>
      <c r="D76" s="9">
        <v>13.6</v>
      </c>
    </row>
    <row r="77" spans="1:4" ht="28.5" customHeight="1" x14ac:dyDescent="0.25">
      <c r="A77" s="11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1" t="s">
        <v>36</v>
      </c>
      <c r="B78" s="6" t="s">
        <v>37</v>
      </c>
      <c r="C78" s="2" t="s">
        <v>108</v>
      </c>
      <c r="D78" s="8" t="s">
        <v>141</v>
      </c>
    </row>
    <row r="79" spans="1:4" ht="20.100000000000001" customHeight="1" x14ac:dyDescent="0.25">
      <c r="A79" s="11" t="s">
        <v>38</v>
      </c>
      <c r="B79" s="6" t="s">
        <v>39</v>
      </c>
      <c r="C79" s="2" t="s">
        <v>108</v>
      </c>
      <c r="D79" s="8" t="s">
        <v>142</v>
      </c>
    </row>
    <row r="80" spans="1:4" ht="20.100000000000001" customHeight="1" x14ac:dyDescent="0.25">
      <c r="A80" s="11" t="s">
        <v>40</v>
      </c>
      <c r="B80" s="6" t="s">
        <v>41</v>
      </c>
      <c r="C80" s="2" t="s">
        <v>10</v>
      </c>
      <c r="D80" s="9">
        <v>5.8</v>
      </c>
    </row>
    <row r="81" spans="1:4" ht="29.25" customHeight="1" x14ac:dyDescent="0.25">
      <c r="A81" s="11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1" t="s">
        <v>36</v>
      </c>
      <c r="B82" s="6" t="s">
        <v>37</v>
      </c>
      <c r="C82" s="2"/>
      <c r="D82" s="30" t="s">
        <v>145</v>
      </c>
    </row>
    <row r="83" spans="1:4" ht="20.100000000000001" customHeight="1" x14ac:dyDescent="0.25">
      <c r="A83" s="11" t="s">
        <v>38</v>
      </c>
      <c r="B83" s="6" t="s">
        <v>39</v>
      </c>
      <c r="C83" s="2" t="s">
        <v>108</v>
      </c>
      <c r="D83" s="30" t="s">
        <v>142</v>
      </c>
    </row>
    <row r="84" spans="1:4" ht="20.100000000000001" customHeight="1" x14ac:dyDescent="0.25">
      <c r="A84" s="11" t="s">
        <v>40</v>
      </c>
      <c r="B84" s="6" t="s">
        <v>41</v>
      </c>
      <c r="C84" s="2" t="s">
        <v>10</v>
      </c>
      <c r="D84" s="30">
        <v>181.75</v>
      </c>
    </row>
    <row r="85" spans="1:4" ht="28.5" customHeight="1" x14ac:dyDescent="0.25">
      <c r="A85" s="11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1" t="s">
        <v>36</v>
      </c>
      <c r="B86" s="6" t="s">
        <v>37</v>
      </c>
      <c r="C86" s="2" t="s">
        <v>108</v>
      </c>
      <c r="D86" s="8" t="s">
        <v>143</v>
      </c>
    </row>
    <row r="87" spans="1:4" ht="20.100000000000001" customHeight="1" x14ac:dyDescent="0.25">
      <c r="A87" s="11" t="s">
        <v>38</v>
      </c>
      <c r="B87" s="6" t="s">
        <v>39</v>
      </c>
      <c r="C87" s="2" t="s">
        <v>108</v>
      </c>
      <c r="D87" s="8" t="s">
        <v>142</v>
      </c>
    </row>
    <row r="88" spans="1:4" ht="20.100000000000001" customHeight="1" x14ac:dyDescent="0.25">
      <c r="A88" s="11" t="s">
        <v>40</v>
      </c>
      <c r="B88" s="6" t="s">
        <v>41</v>
      </c>
      <c r="C88" s="2" t="s">
        <v>10</v>
      </c>
      <c r="D88" s="9">
        <v>3.3</v>
      </c>
    </row>
    <row r="89" spans="1:4" ht="28.5" customHeight="1" x14ac:dyDescent="0.25">
      <c r="A89" s="11" t="s">
        <v>34</v>
      </c>
      <c r="B89" s="6" t="s">
        <v>35</v>
      </c>
      <c r="C89" s="2" t="s">
        <v>108</v>
      </c>
      <c r="D89" s="28" t="s">
        <v>139</v>
      </c>
    </row>
    <row r="90" spans="1:4" ht="20.100000000000001" customHeight="1" x14ac:dyDescent="0.25">
      <c r="A90" s="11" t="s">
        <v>36</v>
      </c>
      <c r="B90" s="6" t="s">
        <v>37</v>
      </c>
      <c r="C90" s="2" t="s">
        <v>108</v>
      </c>
      <c r="D90" s="8" t="s">
        <v>143</v>
      </c>
    </row>
    <row r="91" spans="1:4" ht="20.100000000000001" customHeight="1" x14ac:dyDescent="0.25">
      <c r="A91" s="11" t="s">
        <v>38</v>
      </c>
      <c r="B91" s="6" t="s">
        <v>39</v>
      </c>
      <c r="C91" s="2" t="s">
        <v>108</v>
      </c>
      <c r="D91" s="8" t="s">
        <v>142</v>
      </c>
    </row>
    <row r="92" spans="1:4" ht="20.100000000000001" customHeight="1" x14ac:dyDescent="0.25">
      <c r="A92" s="11" t="s">
        <v>40</v>
      </c>
      <c r="B92" s="6" t="s">
        <v>41</v>
      </c>
      <c r="C92" s="2" t="s">
        <v>10</v>
      </c>
      <c r="D92" s="9">
        <v>0.5</v>
      </c>
    </row>
    <row r="93" spans="1:4" ht="27.75" customHeight="1" x14ac:dyDescent="0.25">
      <c r="A93" s="11" t="s">
        <v>34</v>
      </c>
      <c r="B93" s="6" t="s">
        <v>35</v>
      </c>
      <c r="C93" s="2" t="s">
        <v>108</v>
      </c>
      <c r="D93" s="28" t="s">
        <v>130</v>
      </c>
    </row>
    <row r="94" spans="1:4" ht="20.100000000000001" customHeight="1" x14ac:dyDescent="0.25">
      <c r="A94" s="11" t="s">
        <v>36</v>
      </c>
      <c r="B94" s="6" t="s">
        <v>37</v>
      </c>
      <c r="C94" s="2" t="s">
        <v>108</v>
      </c>
      <c r="D94" s="2" t="s">
        <v>108</v>
      </c>
    </row>
    <row r="95" spans="1:4" ht="20.100000000000001" customHeight="1" x14ac:dyDescent="0.25">
      <c r="A95" s="11" t="s">
        <v>38</v>
      </c>
      <c r="B95" s="6" t="s">
        <v>39</v>
      </c>
      <c r="C95" s="2" t="s">
        <v>108</v>
      </c>
      <c r="D95" s="2" t="s">
        <v>108</v>
      </c>
    </row>
    <row r="96" spans="1:4" ht="20.100000000000001" customHeight="1" x14ac:dyDescent="0.25">
      <c r="A96" s="11" t="s">
        <v>40</v>
      </c>
      <c r="B96" s="6" t="s">
        <v>41</v>
      </c>
      <c r="C96" s="2" t="s">
        <v>10</v>
      </c>
      <c r="D96" s="2" t="s">
        <v>108</v>
      </c>
    </row>
    <row r="97" spans="1:4" ht="27.75" customHeight="1" x14ac:dyDescent="0.25">
      <c r="A97" s="11" t="s">
        <v>34</v>
      </c>
      <c r="B97" s="6" t="s">
        <v>35</v>
      </c>
      <c r="C97" s="2" t="s">
        <v>108</v>
      </c>
      <c r="D97" s="28" t="s">
        <v>140</v>
      </c>
    </row>
    <row r="98" spans="1:4" ht="20.100000000000001" customHeight="1" x14ac:dyDescent="0.25">
      <c r="A98" s="11" t="s">
        <v>36</v>
      </c>
      <c r="B98" s="6" t="s">
        <v>37</v>
      </c>
      <c r="C98" s="2" t="s">
        <v>108</v>
      </c>
      <c r="D98" s="30" t="s">
        <v>126</v>
      </c>
    </row>
    <row r="99" spans="1:4" ht="20.100000000000001" customHeight="1" x14ac:dyDescent="0.25">
      <c r="A99" s="11" t="s">
        <v>38</v>
      </c>
      <c r="B99" s="6" t="s">
        <v>39</v>
      </c>
      <c r="C99" s="2" t="s">
        <v>108</v>
      </c>
      <c r="D99" s="30" t="s">
        <v>126</v>
      </c>
    </row>
    <row r="100" spans="1:4" ht="20.100000000000001" customHeight="1" x14ac:dyDescent="0.25">
      <c r="A100" s="11" t="s">
        <v>40</v>
      </c>
      <c r="B100" s="6" t="s">
        <v>41</v>
      </c>
      <c r="C100" s="2" t="s">
        <v>10</v>
      </c>
      <c r="D100" s="30" t="s">
        <v>126</v>
      </c>
    </row>
    <row r="101" spans="1:4" ht="27" customHeight="1" x14ac:dyDescent="0.25">
      <c r="A101" s="11" t="s">
        <v>34</v>
      </c>
      <c r="B101" s="6" t="s">
        <v>35</v>
      </c>
      <c r="C101" s="2" t="s">
        <v>108</v>
      </c>
      <c r="D101" s="28" t="s">
        <v>131</v>
      </c>
    </row>
    <row r="102" spans="1:4" ht="20.100000000000001" customHeight="1" x14ac:dyDescent="0.25">
      <c r="A102" s="11" t="s">
        <v>36</v>
      </c>
      <c r="B102" s="6" t="s">
        <v>37</v>
      </c>
      <c r="C102" s="2" t="s">
        <v>108</v>
      </c>
      <c r="D102" s="2" t="s">
        <v>108</v>
      </c>
    </row>
    <row r="103" spans="1:4" ht="20.100000000000001" customHeight="1" x14ac:dyDescent="0.25">
      <c r="A103" s="11" t="s">
        <v>38</v>
      </c>
      <c r="B103" s="6" t="s">
        <v>39</v>
      </c>
      <c r="C103" s="2" t="s">
        <v>108</v>
      </c>
      <c r="D103" s="2" t="s">
        <v>108</v>
      </c>
    </row>
    <row r="104" spans="1:4" ht="20.100000000000001" customHeight="1" x14ac:dyDescent="0.25">
      <c r="A104" s="11" t="s">
        <v>40</v>
      </c>
      <c r="B104" s="6" t="s">
        <v>41</v>
      </c>
      <c r="C104" s="2" t="s">
        <v>10</v>
      </c>
      <c r="D104" s="2" t="s">
        <v>108</v>
      </c>
    </row>
    <row r="105" spans="1:4" ht="28.5" customHeight="1" x14ac:dyDescent="0.25">
      <c r="A105" s="11" t="s">
        <v>34</v>
      </c>
      <c r="B105" s="6" t="s">
        <v>35</v>
      </c>
      <c r="C105" s="2" t="s">
        <v>108</v>
      </c>
      <c r="D105" s="8" t="s">
        <v>151</v>
      </c>
    </row>
    <row r="106" spans="1:4" ht="20.100000000000001" customHeight="1" x14ac:dyDescent="0.25">
      <c r="A106" s="11" t="s">
        <v>36</v>
      </c>
      <c r="B106" s="6" t="s">
        <v>37</v>
      </c>
      <c r="C106" s="2" t="s">
        <v>108</v>
      </c>
      <c r="D106" s="2" t="s">
        <v>108</v>
      </c>
    </row>
    <row r="107" spans="1:4" ht="20.100000000000001" customHeight="1" x14ac:dyDescent="0.25">
      <c r="A107" s="11" t="s">
        <v>38</v>
      </c>
      <c r="B107" s="6" t="s">
        <v>39</v>
      </c>
      <c r="C107" s="2" t="s">
        <v>108</v>
      </c>
      <c r="D107" s="2" t="s">
        <v>108</v>
      </c>
    </row>
    <row r="108" spans="1:4" ht="20.100000000000001" customHeight="1" x14ac:dyDescent="0.25">
      <c r="A108" s="11" t="s">
        <v>40</v>
      </c>
      <c r="B108" s="6" t="s">
        <v>41</v>
      </c>
      <c r="C108" s="2" t="s">
        <v>10</v>
      </c>
      <c r="D108" s="2" t="s">
        <v>108</v>
      </c>
    </row>
    <row r="109" spans="1:4" ht="28.5" customHeight="1" x14ac:dyDescent="0.25">
      <c r="A109" s="11" t="s">
        <v>34</v>
      </c>
      <c r="B109" s="6" t="s">
        <v>35</v>
      </c>
      <c r="C109" s="2" t="s">
        <v>108</v>
      </c>
      <c r="D109" s="8" t="s">
        <v>137</v>
      </c>
    </row>
    <row r="110" spans="1:4" ht="20.100000000000001" customHeight="1" x14ac:dyDescent="0.25">
      <c r="A110" s="11" t="s">
        <v>36</v>
      </c>
      <c r="B110" s="6" t="s">
        <v>37</v>
      </c>
      <c r="C110" s="2" t="s">
        <v>108</v>
      </c>
      <c r="D110" s="30" t="s">
        <v>145</v>
      </c>
    </row>
    <row r="111" spans="1:4" ht="20.100000000000001" customHeight="1" x14ac:dyDescent="0.25">
      <c r="A111" s="11" t="s">
        <v>38</v>
      </c>
      <c r="B111" s="6" t="s">
        <v>39</v>
      </c>
      <c r="C111" s="2" t="s">
        <v>108</v>
      </c>
      <c r="D111" s="30" t="s">
        <v>142</v>
      </c>
    </row>
    <row r="112" spans="1:4" ht="20.100000000000001" customHeight="1" x14ac:dyDescent="0.25">
      <c r="A112" s="11" t="s">
        <v>40</v>
      </c>
      <c r="B112" s="6" t="s">
        <v>41</v>
      </c>
      <c r="C112" s="2" t="s">
        <v>10</v>
      </c>
      <c r="D112" s="30">
        <v>31.99</v>
      </c>
    </row>
    <row r="113" spans="1:4" ht="33" customHeight="1" x14ac:dyDescent="0.25">
      <c r="A113" s="11" t="s">
        <v>34</v>
      </c>
      <c r="B113" s="6" t="s">
        <v>35</v>
      </c>
      <c r="C113" s="2" t="s">
        <v>108</v>
      </c>
      <c r="D113" s="8" t="s">
        <v>132</v>
      </c>
    </row>
    <row r="114" spans="1:4" ht="20.100000000000001" customHeight="1" x14ac:dyDescent="0.25">
      <c r="A114" s="11" t="s">
        <v>36</v>
      </c>
      <c r="B114" s="6" t="s">
        <v>37</v>
      </c>
      <c r="C114" s="2" t="s">
        <v>108</v>
      </c>
      <c r="D114" s="30" t="s">
        <v>146</v>
      </c>
    </row>
    <row r="115" spans="1:4" ht="20.100000000000001" customHeight="1" x14ac:dyDescent="0.25">
      <c r="A115" s="11" t="s">
        <v>38</v>
      </c>
      <c r="B115" s="6" t="s">
        <v>39</v>
      </c>
      <c r="C115" s="2" t="s">
        <v>108</v>
      </c>
      <c r="D115" s="30" t="s">
        <v>142</v>
      </c>
    </row>
    <row r="116" spans="1:4" ht="20.100000000000001" customHeight="1" x14ac:dyDescent="0.25">
      <c r="A116" s="11" t="s">
        <v>40</v>
      </c>
      <c r="B116" s="6" t="s">
        <v>41</v>
      </c>
      <c r="C116" s="2" t="s">
        <v>10</v>
      </c>
      <c r="D116" s="30">
        <v>2.35</v>
      </c>
    </row>
    <row r="117" spans="1:4" ht="42" customHeight="1" x14ac:dyDescent="0.25">
      <c r="A117" s="11" t="s">
        <v>34</v>
      </c>
      <c r="B117" s="6" t="s">
        <v>35</v>
      </c>
      <c r="C117" s="2" t="s">
        <v>108</v>
      </c>
      <c r="D117" s="8" t="s">
        <v>133</v>
      </c>
    </row>
    <row r="118" spans="1:4" ht="20.100000000000001" customHeight="1" x14ac:dyDescent="0.25">
      <c r="A118" s="11" t="s">
        <v>36</v>
      </c>
      <c r="B118" s="6" t="s">
        <v>37</v>
      </c>
      <c r="C118" s="2" t="s">
        <v>108</v>
      </c>
      <c r="D118" s="30" t="s">
        <v>146</v>
      </c>
    </row>
    <row r="119" spans="1:4" ht="20.100000000000001" customHeight="1" x14ac:dyDescent="0.25">
      <c r="A119" s="11" t="s">
        <v>38</v>
      </c>
      <c r="B119" s="6" t="s">
        <v>39</v>
      </c>
      <c r="C119" s="2" t="s">
        <v>108</v>
      </c>
      <c r="D119" s="30" t="s">
        <v>142</v>
      </c>
    </row>
    <row r="120" spans="1:4" ht="20.100000000000001" customHeight="1" x14ac:dyDescent="0.25">
      <c r="A120" s="11" t="s">
        <v>40</v>
      </c>
      <c r="B120" s="6" t="s">
        <v>41</v>
      </c>
      <c r="C120" s="2" t="s">
        <v>10</v>
      </c>
      <c r="D120" s="30">
        <v>24.84</v>
      </c>
    </row>
    <row r="121" spans="1:4" ht="27" customHeight="1" x14ac:dyDescent="0.25">
      <c r="A121" s="11" t="s">
        <v>34</v>
      </c>
      <c r="B121" s="6" t="s">
        <v>35</v>
      </c>
      <c r="C121" s="2" t="s">
        <v>108</v>
      </c>
      <c r="D121" s="28" t="s">
        <v>134</v>
      </c>
    </row>
    <row r="122" spans="1:4" ht="20.100000000000001" customHeight="1" x14ac:dyDescent="0.25">
      <c r="A122" s="11" t="s">
        <v>36</v>
      </c>
      <c r="B122" s="6" t="s">
        <v>37</v>
      </c>
      <c r="C122" s="2" t="s">
        <v>108</v>
      </c>
      <c r="D122" s="30" t="s">
        <v>146</v>
      </c>
    </row>
    <row r="123" spans="1:4" ht="20.100000000000001" customHeight="1" x14ac:dyDescent="0.25">
      <c r="A123" s="11" t="s">
        <v>38</v>
      </c>
      <c r="B123" s="6" t="s">
        <v>39</v>
      </c>
      <c r="C123" s="2" t="s">
        <v>108</v>
      </c>
      <c r="D123" s="30" t="s">
        <v>142</v>
      </c>
    </row>
    <row r="124" spans="1:4" ht="20.100000000000001" customHeight="1" x14ac:dyDescent="0.25">
      <c r="A124" s="11" t="s">
        <v>40</v>
      </c>
      <c r="B124" s="6" t="s">
        <v>41</v>
      </c>
      <c r="C124" s="2" t="s">
        <v>10</v>
      </c>
      <c r="D124" s="30">
        <v>36.450000000000003</v>
      </c>
    </row>
    <row r="125" spans="1:4" ht="28.5" customHeight="1" x14ac:dyDescent="0.25">
      <c r="A125" s="11" t="s">
        <v>34</v>
      </c>
      <c r="B125" s="6" t="s">
        <v>35</v>
      </c>
      <c r="C125" s="2" t="s">
        <v>108</v>
      </c>
      <c r="D125" s="28" t="s">
        <v>135</v>
      </c>
    </row>
    <row r="126" spans="1:4" ht="20.100000000000001" customHeight="1" x14ac:dyDescent="0.25">
      <c r="A126" s="11" t="s">
        <v>36</v>
      </c>
      <c r="B126" s="6" t="s">
        <v>37</v>
      </c>
      <c r="C126" s="2" t="s">
        <v>108</v>
      </c>
      <c r="D126" s="30" t="s">
        <v>146</v>
      </c>
    </row>
    <row r="127" spans="1:4" ht="20.100000000000001" customHeight="1" x14ac:dyDescent="0.25">
      <c r="A127" s="11" t="s">
        <v>38</v>
      </c>
      <c r="B127" s="6" t="s">
        <v>39</v>
      </c>
      <c r="C127" s="2" t="s">
        <v>108</v>
      </c>
      <c r="D127" s="30" t="s">
        <v>142</v>
      </c>
    </row>
    <row r="128" spans="1:4" ht="20.100000000000001" customHeight="1" x14ac:dyDescent="0.25">
      <c r="A128" s="11" t="s">
        <v>40</v>
      </c>
      <c r="B128" s="6" t="s">
        <v>41</v>
      </c>
      <c r="C128" s="2" t="s">
        <v>10</v>
      </c>
      <c r="D128" s="30">
        <v>7.89</v>
      </c>
    </row>
    <row r="129" spans="1:4" ht="27.75" customHeight="1" x14ac:dyDescent="0.25">
      <c r="A129" s="11" t="s">
        <v>34</v>
      </c>
      <c r="B129" s="6" t="s">
        <v>35</v>
      </c>
      <c r="C129" s="2" t="s">
        <v>108</v>
      </c>
      <c r="D129" s="28" t="s">
        <v>136</v>
      </c>
    </row>
    <row r="130" spans="1:4" ht="20.100000000000001" customHeight="1" x14ac:dyDescent="0.25">
      <c r="A130" s="11" t="s">
        <v>36</v>
      </c>
      <c r="B130" s="6" t="s">
        <v>37</v>
      </c>
      <c r="C130" s="2" t="s">
        <v>108</v>
      </c>
      <c r="D130" s="30" t="s">
        <v>145</v>
      </c>
    </row>
    <row r="131" spans="1:4" ht="20.100000000000001" customHeight="1" x14ac:dyDescent="0.25">
      <c r="A131" s="11" t="s">
        <v>38</v>
      </c>
      <c r="B131" s="6" t="s">
        <v>39</v>
      </c>
      <c r="C131" s="2" t="s">
        <v>108</v>
      </c>
      <c r="D131" s="30" t="s">
        <v>142</v>
      </c>
    </row>
    <row r="132" spans="1:4" ht="20.100000000000001" customHeight="1" x14ac:dyDescent="0.25">
      <c r="A132" s="11" t="s">
        <v>40</v>
      </c>
      <c r="B132" s="6" t="s">
        <v>41</v>
      </c>
      <c r="C132" s="2" t="s">
        <v>10</v>
      </c>
      <c r="D132" s="30">
        <v>2.52</v>
      </c>
    </row>
    <row r="133" spans="1:4" s="13" customFormat="1" ht="30" customHeight="1" x14ac:dyDescent="0.25">
      <c r="A133" s="34" t="s">
        <v>42</v>
      </c>
      <c r="B133" s="35"/>
      <c r="C133" s="35"/>
      <c r="D133" s="36"/>
    </row>
    <row r="134" spans="1:4" ht="20.100000000000001" customHeight="1" x14ac:dyDescent="0.25">
      <c r="A134" s="11" t="s">
        <v>43</v>
      </c>
      <c r="B134" s="6" t="s">
        <v>44</v>
      </c>
      <c r="C134" s="2" t="s">
        <v>45</v>
      </c>
      <c r="D134" s="8">
        <v>3</v>
      </c>
    </row>
    <row r="135" spans="1:4" ht="20.100000000000001" customHeight="1" x14ac:dyDescent="0.25">
      <c r="A135" s="11" t="s">
        <v>46</v>
      </c>
      <c r="B135" s="6" t="s">
        <v>47</v>
      </c>
      <c r="C135" s="2" t="s">
        <v>45</v>
      </c>
      <c r="D135" s="8">
        <v>1</v>
      </c>
    </row>
    <row r="136" spans="1:4" ht="20.100000000000001" customHeight="1" x14ac:dyDescent="0.25">
      <c r="A136" s="11" t="s">
        <v>48</v>
      </c>
      <c r="B136" s="6" t="s">
        <v>49</v>
      </c>
      <c r="C136" s="2" t="s">
        <v>45</v>
      </c>
      <c r="D136" s="8">
        <v>2</v>
      </c>
    </row>
    <row r="137" spans="1:4" ht="20.100000000000001" customHeight="1" x14ac:dyDescent="0.25">
      <c r="A137" s="11" t="s">
        <v>50</v>
      </c>
      <c r="B137" s="6" t="s">
        <v>51</v>
      </c>
      <c r="C137" s="2" t="s">
        <v>10</v>
      </c>
      <c r="D137" s="9">
        <v>3000</v>
      </c>
    </row>
    <row r="138" spans="1:4" s="13" customFormat="1" ht="30" customHeight="1" x14ac:dyDescent="0.25">
      <c r="A138" s="34" t="s">
        <v>52</v>
      </c>
      <c r="B138" s="35"/>
      <c r="C138" s="35"/>
      <c r="D138" s="36"/>
    </row>
    <row r="139" spans="1:4" ht="20.100000000000001" customHeight="1" x14ac:dyDescent="0.25">
      <c r="A139" s="11" t="s">
        <v>53</v>
      </c>
      <c r="B139" s="27" t="s">
        <v>9</v>
      </c>
      <c r="C139" s="2" t="s">
        <v>10</v>
      </c>
      <c r="D139" s="9">
        <v>0</v>
      </c>
    </row>
    <row r="140" spans="1:4" ht="20.100000000000001" customHeight="1" x14ac:dyDescent="0.25">
      <c r="A140" s="11" t="s">
        <v>54</v>
      </c>
      <c r="B140" s="6" t="s">
        <v>11</v>
      </c>
      <c r="C140" s="2" t="s">
        <v>10</v>
      </c>
      <c r="D140" s="9">
        <v>0</v>
      </c>
    </row>
    <row r="141" spans="1:4" ht="20.100000000000001" customHeight="1" x14ac:dyDescent="0.25">
      <c r="A141" s="11" t="s">
        <v>55</v>
      </c>
      <c r="B141" s="6" t="s">
        <v>12</v>
      </c>
      <c r="C141" s="2" t="s">
        <v>10</v>
      </c>
      <c r="D141" s="9">
        <f>[1]ерц!$I$22-D11</f>
        <v>28887.199999999997</v>
      </c>
    </row>
    <row r="142" spans="1:4" ht="20.100000000000001" customHeight="1" x14ac:dyDescent="0.25">
      <c r="A142" s="11" t="s">
        <v>56</v>
      </c>
      <c r="B142" s="27" t="s">
        <v>23</v>
      </c>
      <c r="C142" s="2" t="s">
        <v>10</v>
      </c>
      <c r="D142" s="9">
        <v>0</v>
      </c>
    </row>
    <row r="143" spans="1:4" ht="20.100000000000001" customHeight="1" x14ac:dyDescent="0.25">
      <c r="A143" s="11" t="s">
        <v>57</v>
      </c>
      <c r="B143" s="27" t="s">
        <v>25</v>
      </c>
      <c r="C143" s="2" t="s">
        <v>10</v>
      </c>
      <c r="D143" s="9">
        <v>0</v>
      </c>
    </row>
    <row r="144" spans="1:4" ht="20.100000000000001" customHeight="1" x14ac:dyDescent="0.25">
      <c r="A144" s="11" t="s">
        <v>58</v>
      </c>
      <c r="B144" s="6" t="s">
        <v>27</v>
      </c>
      <c r="C144" s="2" t="s">
        <v>10</v>
      </c>
      <c r="D144" s="9">
        <f>[1]ерц!$P$22-[1]ерц!$W$22-[1]ерц!$GP$22</f>
        <v>112820.06000000001</v>
      </c>
    </row>
    <row r="145" spans="1:4" s="13" customFormat="1" ht="30" customHeight="1" x14ac:dyDescent="0.25">
      <c r="A145" s="34" t="s">
        <v>59</v>
      </c>
      <c r="B145" s="35"/>
      <c r="C145" s="35"/>
      <c r="D145" s="36"/>
    </row>
    <row r="146" spans="1:4" ht="20.100000000000001" customHeight="1" x14ac:dyDescent="0.25">
      <c r="A146" s="11" t="s">
        <v>60</v>
      </c>
      <c r="B146" s="27" t="s">
        <v>61</v>
      </c>
      <c r="C146" s="2" t="s">
        <v>108</v>
      </c>
      <c r="D146" s="8" t="s">
        <v>62</v>
      </c>
    </row>
    <row r="147" spans="1:4" ht="20.100000000000001" customHeight="1" x14ac:dyDescent="0.25">
      <c r="A147" s="11" t="s">
        <v>63</v>
      </c>
      <c r="B147" s="27" t="s">
        <v>39</v>
      </c>
      <c r="C147" s="2" t="s">
        <v>108</v>
      </c>
      <c r="D147" s="8" t="s">
        <v>64</v>
      </c>
    </row>
    <row r="148" spans="1:4" ht="30" customHeight="1" x14ac:dyDescent="0.25">
      <c r="A148" s="11" t="s">
        <v>65</v>
      </c>
      <c r="B148" s="27" t="s">
        <v>66</v>
      </c>
      <c r="C148" s="2" t="s">
        <v>67</v>
      </c>
      <c r="D148" s="21">
        <f>[1]ерц!$BL$19+[1]ерц!$BU$19</f>
        <v>2849.5258999999996</v>
      </c>
    </row>
    <row r="149" spans="1:4" ht="20.100000000000001" customHeight="1" x14ac:dyDescent="0.25">
      <c r="A149" s="11" t="s">
        <v>68</v>
      </c>
      <c r="B149" s="27" t="s">
        <v>69</v>
      </c>
      <c r="C149" s="2" t="s">
        <v>10</v>
      </c>
      <c r="D149" s="21">
        <f>[1]ерц!$BG$19+[1]ерц!$BP$19</f>
        <v>122220.02</v>
      </c>
    </row>
    <row r="150" spans="1:4" ht="20.100000000000001" customHeight="1" x14ac:dyDescent="0.25">
      <c r="A150" s="11" t="s">
        <v>70</v>
      </c>
      <c r="B150" s="27" t="s">
        <v>71</v>
      </c>
      <c r="C150" s="2" t="s">
        <v>10</v>
      </c>
      <c r="D150" s="21">
        <f>[1]ерц!$BV$19+[1]ерц!$BM$19</f>
        <v>126739.08</v>
      </c>
    </row>
    <row r="151" spans="1:4" ht="20.100000000000001" customHeight="1" x14ac:dyDescent="0.25">
      <c r="A151" s="11" t="s">
        <v>72</v>
      </c>
      <c r="B151" s="27" t="s">
        <v>73</v>
      </c>
      <c r="C151" s="2" t="s">
        <v>10</v>
      </c>
      <c r="D151" s="21">
        <f>[1]ерц!$BN$19+[1]ерц!$BW$19</f>
        <v>34141.17</v>
      </c>
    </row>
    <row r="152" spans="1:4" ht="30" customHeight="1" x14ac:dyDescent="0.25">
      <c r="A152" s="11" t="s">
        <v>74</v>
      </c>
      <c r="B152" s="27" t="s">
        <v>75</v>
      </c>
      <c r="C152" s="2" t="s">
        <v>10</v>
      </c>
      <c r="D152" s="21">
        <f>'[1]20'!$B$69</f>
        <v>112215.03</v>
      </c>
    </row>
    <row r="153" spans="1:4" ht="20.100000000000001" customHeight="1" x14ac:dyDescent="0.25">
      <c r="A153" s="11" t="s">
        <v>76</v>
      </c>
      <c r="B153" s="27" t="s">
        <v>77</v>
      </c>
      <c r="C153" s="2" t="s">
        <v>10</v>
      </c>
      <c r="D153" s="5">
        <v>31928.959999999999</v>
      </c>
    </row>
    <row r="154" spans="1:4" ht="30" customHeight="1" x14ac:dyDescent="0.25">
      <c r="A154" s="11" t="s">
        <v>78</v>
      </c>
      <c r="B154" s="27" t="s">
        <v>79</v>
      </c>
      <c r="C154" s="2" t="s">
        <v>10</v>
      </c>
      <c r="D154" s="9">
        <f>D152-D153</f>
        <v>80286.070000000007</v>
      </c>
    </row>
    <row r="155" spans="1:4" ht="30" customHeight="1" x14ac:dyDescent="0.25">
      <c r="A155" s="11" t="s">
        <v>80</v>
      </c>
      <c r="B155" s="27" t="s">
        <v>81</v>
      </c>
      <c r="C155" s="2" t="s">
        <v>10</v>
      </c>
      <c r="D155" s="31">
        <v>0</v>
      </c>
    </row>
    <row r="156" spans="1:4" s="13" customFormat="1" ht="30" customHeight="1" x14ac:dyDescent="0.25">
      <c r="A156" s="34" t="s">
        <v>59</v>
      </c>
      <c r="B156" s="35"/>
      <c r="C156" s="35"/>
      <c r="D156" s="36"/>
    </row>
    <row r="157" spans="1:4" ht="20.100000000000001" customHeight="1" x14ac:dyDescent="0.25">
      <c r="A157" s="11" t="s">
        <v>60</v>
      </c>
      <c r="B157" s="27" t="s">
        <v>61</v>
      </c>
      <c r="C157" s="2" t="s">
        <v>108</v>
      </c>
      <c r="D157" s="8" t="s">
        <v>83</v>
      </c>
    </row>
    <row r="158" spans="1:4" ht="20.100000000000001" customHeight="1" x14ac:dyDescent="0.25">
      <c r="A158" s="11" t="s">
        <v>63</v>
      </c>
      <c r="B158" s="27" t="s">
        <v>39</v>
      </c>
      <c r="C158" s="2" t="s">
        <v>108</v>
      </c>
      <c r="D158" s="30" t="s">
        <v>126</v>
      </c>
    </row>
    <row r="159" spans="1:4" x14ac:dyDescent="0.25">
      <c r="A159" s="11" t="s">
        <v>65</v>
      </c>
      <c r="B159" s="27" t="s">
        <v>66</v>
      </c>
      <c r="C159" s="2" t="s">
        <v>67</v>
      </c>
      <c r="D159" s="32" t="s">
        <v>126</v>
      </c>
    </row>
    <row r="160" spans="1:4" ht="20.100000000000001" customHeight="1" x14ac:dyDescent="0.25">
      <c r="A160" s="11" t="s">
        <v>68</v>
      </c>
      <c r="B160" s="27" t="s">
        <v>69</v>
      </c>
      <c r="C160" s="2" t="s">
        <v>10</v>
      </c>
      <c r="D160" s="21">
        <f>[1]ерц!$DA$19+[1]ерц!$CR$19+[1]ерц!$CI$19+'[1]юл нач.'!$C$500</f>
        <v>140733.83000000002</v>
      </c>
    </row>
    <row r="161" spans="1:4" ht="20.100000000000001" customHeight="1" x14ac:dyDescent="0.25">
      <c r="A161" s="11" t="s">
        <v>70</v>
      </c>
      <c r="B161" s="27" t="s">
        <v>71</v>
      </c>
      <c r="C161" s="2" t="s">
        <v>10</v>
      </c>
      <c r="D161" s="21">
        <f>[1]ерц!$CO$19+[1]ерц!$CX$19+[1]ерц!$DG$19+'[1]юл нач.'!$E$500</f>
        <v>138623.20000000001</v>
      </c>
    </row>
    <row r="162" spans="1:4" ht="20.100000000000001" customHeight="1" x14ac:dyDescent="0.25">
      <c r="A162" s="11" t="s">
        <v>72</v>
      </c>
      <c r="B162" s="27" t="s">
        <v>73</v>
      </c>
      <c r="C162" s="2" t="s">
        <v>10</v>
      </c>
      <c r="D162" s="21">
        <f>[1]ерц!$DG$19+[1]ерц!$CY$19+[1]ерц!$CP$19</f>
        <v>90861.99</v>
      </c>
    </row>
    <row r="163" spans="1:4" ht="30" x14ac:dyDescent="0.25">
      <c r="A163" s="11" t="s">
        <v>74</v>
      </c>
      <c r="B163" s="27" t="s">
        <v>75</v>
      </c>
      <c r="C163" s="2" t="s">
        <v>10</v>
      </c>
      <c r="D163" s="21">
        <f>'[1]20'!$B$67</f>
        <v>376028.34</v>
      </c>
    </row>
    <row r="164" spans="1:4" ht="20.100000000000001" customHeight="1" x14ac:dyDescent="0.25">
      <c r="A164" s="11" t="s">
        <v>76</v>
      </c>
      <c r="B164" s="27" t="s">
        <v>77</v>
      </c>
      <c r="C164" s="2" t="s">
        <v>10</v>
      </c>
      <c r="D164" s="20">
        <v>43378.68</v>
      </c>
    </row>
    <row r="165" spans="1:4" ht="30" x14ac:dyDescent="0.25">
      <c r="A165" s="11" t="s">
        <v>78</v>
      </c>
      <c r="B165" s="27" t="s">
        <v>79</v>
      </c>
      <c r="C165" s="2" t="s">
        <v>10</v>
      </c>
      <c r="D165" s="21">
        <f>D163-D164</f>
        <v>332649.66000000003</v>
      </c>
    </row>
    <row r="166" spans="1:4" ht="30" x14ac:dyDescent="0.25">
      <c r="A166" s="11" t="s">
        <v>80</v>
      </c>
      <c r="B166" s="27" t="s">
        <v>81</v>
      </c>
      <c r="C166" s="2" t="s">
        <v>10</v>
      </c>
      <c r="D166" s="9">
        <v>0</v>
      </c>
    </row>
    <row r="167" spans="1:4" s="13" customFormat="1" ht="30" customHeight="1" x14ac:dyDescent="0.25">
      <c r="A167" s="34" t="s">
        <v>59</v>
      </c>
      <c r="B167" s="35"/>
      <c r="C167" s="35"/>
      <c r="D167" s="36"/>
    </row>
    <row r="168" spans="1:4" ht="20.100000000000001" customHeight="1" x14ac:dyDescent="0.25">
      <c r="A168" s="11" t="s">
        <v>60</v>
      </c>
      <c r="B168" s="27" t="s">
        <v>61</v>
      </c>
      <c r="C168" s="2" t="s">
        <v>108</v>
      </c>
      <c r="D168" s="8" t="s">
        <v>82</v>
      </c>
    </row>
    <row r="169" spans="1:4" ht="20.100000000000001" customHeight="1" x14ac:dyDescent="0.25">
      <c r="A169" s="11" t="s">
        <v>63</v>
      </c>
      <c r="B169" s="27" t="s">
        <v>39</v>
      </c>
      <c r="C169" s="2" t="s">
        <v>108</v>
      </c>
      <c r="D169" s="8" t="s">
        <v>64</v>
      </c>
    </row>
    <row r="170" spans="1:4" x14ac:dyDescent="0.25">
      <c r="A170" s="11" t="s">
        <v>65</v>
      </c>
      <c r="B170" s="27" t="s">
        <v>66</v>
      </c>
      <c r="C170" s="2" t="s">
        <v>67</v>
      </c>
      <c r="D170" s="21">
        <f>[1]ерц!$AT$19+[1]ерц!$BC$19</f>
        <v>5443.5889999999999</v>
      </c>
    </row>
    <row r="171" spans="1:4" ht="20.100000000000001" customHeight="1" x14ac:dyDescent="0.25">
      <c r="A171" s="11" t="s">
        <v>68</v>
      </c>
      <c r="B171" s="27" t="s">
        <v>69</v>
      </c>
      <c r="C171" s="2" t="s">
        <v>10</v>
      </c>
      <c r="D171" s="21">
        <f>[1]ерц!$AX$19+[1]ерц!$AO$19</f>
        <v>82231.76999999999</v>
      </c>
    </row>
    <row r="172" spans="1:4" ht="20.100000000000001" customHeight="1" x14ac:dyDescent="0.25">
      <c r="A172" s="11" t="s">
        <v>70</v>
      </c>
      <c r="B172" s="27" t="s">
        <v>71</v>
      </c>
      <c r="C172" s="2" t="s">
        <v>10</v>
      </c>
      <c r="D172" s="21">
        <f>[1]ерц!$BD$19</f>
        <v>43817.29</v>
      </c>
    </row>
    <row r="173" spans="1:4" ht="20.100000000000001" customHeight="1" x14ac:dyDescent="0.25">
      <c r="A173" s="11" t="s">
        <v>72</v>
      </c>
      <c r="B173" s="27" t="s">
        <v>73</v>
      </c>
      <c r="C173" s="2" t="s">
        <v>10</v>
      </c>
      <c r="D173" s="21">
        <f>[1]ерц!$AV$19+[1]ерц!$BE$19</f>
        <v>28041.21</v>
      </c>
    </row>
    <row r="174" spans="1:4" ht="30" x14ac:dyDescent="0.25">
      <c r="A174" s="11" t="s">
        <v>74</v>
      </c>
      <c r="B174" s="27" t="s">
        <v>75</v>
      </c>
      <c r="C174" s="2" t="s">
        <v>10</v>
      </c>
      <c r="D174" s="21">
        <f>'[1]20'!$B$65</f>
        <v>122763.46</v>
      </c>
    </row>
    <row r="175" spans="1:4" ht="20.100000000000001" customHeight="1" x14ac:dyDescent="0.25">
      <c r="A175" s="11" t="s">
        <v>76</v>
      </c>
      <c r="B175" s="27" t="s">
        <v>77</v>
      </c>
      <c r="C175" s="2" t="s">
        <v>10</v>
      </c>
      <c r="D175" s="5">
        <v>28189.4</v>
      </c>
    </row>
    <row r="176" spans="1:4" ht="30" customHeight="1" x14ac:dyDescent="0.25">
      <c r="A176" s="11" t="s">
        <v>78</v>
      </c>
      <c r="B176" s="27" t="s">
        <v>79</v>
      </c>
      <c r="C176" s="2" t="s">
        <v>10</v>
      </c>
      <c r="D176" s="9">
        <f>D174-D175</f>
        <v>94574.06</v>
      </c>
    </row>
    <row r="177" spans="1:4" ht="30" customHeight="1" x14ac:dyDescent="0.25">
      <c r="A177" s="11" t="s">
        <v>80</v>
      </c>
      <c r="B177" s="27" t="s">
        <v>81</v>
      </c>
      <c r="C177" s="2" t="s">
        <v>10</v>
      </c>
      <c r="D177" s="31">
        <v>0</v>
      </c>
    </row>
    <row r="178" spans="1:4" s="13" customFormat="1" ht="30" customHeight="1" x14ac:dyDescent="0.25">
      <c r="A178" s="34" t="s">
        <v>59</v>
      </c>
      <c r="B178" s="35"/>
      <c r="C178" s="35"/>
      <c r="D178" s="36"/>
    </row>
    <row r="179" spans="1:4" ht="20.100000000000001" customHeight="1" x14ac:dyDescent="0.25">
      <c r="A179" s="11" t="s">
        <v>60</v>
      </c>
      <c r="B179" s="27" t="s">
        <v>61</v>
      </c>
      <c r="C179" s="2" t="s">
        <v>108</v>
      </c>
      <c r="D179" s="8" t="s">
        <v>84</v>
      </c>
    </row>
    <row r="180" spans="1:4" ht="20.100000000000001" customHeight="1" x14ac:dyDescent="0.25">
      <c r="A180" s="11" t="s">
        <v>63</v>
      </c>
      <c r="B180" s="27" t="s">
        <v>39</v>
      </c>
      <c r="C180" s="2" t="s">
        <v>108</v>
      </c>
      <c r="D180" s="8" t="s">
        <v>122</v>
      </c>
    </row>
    <row r="181" spans="1:4" x14ac:dyDescent="0.25">
      <c r="A181" s="11" t="s">
        <v>65</v>
      </c>
      <c r="B181" s="27" t="s">
        <v>66</v>
      </c>
      <c r="C181" s="2" t="s">
        <v>67</v>
      </c>
      <c r="D181" s="20">
        <f>[1]ерц!$FO$19</f>
        <v>61537.502</v>
      </c>
    </row>
    <row r="182" spans="1:4" ht="20.100000000000001" customHeight="1" x14ac:dyDescent="0.25">
      <c r="A182" s="11" t="s">
        <v>68</v>
      </c>
      <c r="B182" s="27" t="s">
        <v>69</v>
      </c>
      <c r="C182" s="2" t="s">
        <v>10</v>
      </c>
      <c r="D182" s="9">
        <f>[1]ерц!$FJ$19</f>
        <v>172541.07</v>
      </c>
    </row>
    <row r="183" spans="1:4" ht="20.100000000000001" customHeight="1" x14ac:dyDescent="0.25">
      <c r="A183" s="11" t="s">
        <v>70</v>
      </c>
      <c r="B183" s="27" t="s">
        <v>71</v>
      </c>
      <c r="C183" s="2" t="s">
        <v>10</v>
      </c>
      <c r="D183" s="5">
        <f>[1]ерц!$FP$19</f>
        <v>194180.95</v>
      </c>
    </row>
    <row r="184" spans="1:4" ht="20.100000000000001" customHeight="1" x14ac:dyDescent="0.25">
      <c r="A184" s="11" t="s">
        <v>72</v>
      </c>
      <c r="B184" s="27" t="s">
        <v>73</v>
      </c>
      <c r="C184" s="2" t="s">
        <v>10</v>
      </c>
      <c r="D184" s="5">
        <f>[1]ерц!$FQ$19</f>
        <v>33323.29</v>
      </c>
    </row>
    <row r="185" spans="1:4" ht="30" x14ac:dyDescent="0.25">
      <c r="A185" s="11" t="s">
        <v>74</v>
      </c>
      <c r="B185" s="27" t="s">
        <v>75</v>
      </c>
      <c r="C185" s="2" t="s">
        <v>10</v>
      </c>
      <c r="D185" s="5">
        <f>'[1]20'!$B$70</f>
        <v>165973.20000000001</v>
      </c>
    </row>
    <row r="186" spans="1:4" ht="20.100000000000001" customHeight="1" x14ac:dyDescent="0.25">
      <c r="A186" s="11" t="s">
        <v>76</v>
      </c>
      <c r="B186" s="27" t="s">
        <v>77</v>
      </c>
      <c r="C186" s="2" t="s">
        <v>10</v>
      </c>
      <c r="D186" s="5">
        <v>137663.6</v>
      </c>
    </row>
    <row r="187" spans="1:4" ht="30" x14ac:dyDescent="0.25">
      <c r="A187" s="11" t="s">
        <v>78</v>
      </c>
      <c r="B187" s="27" t="s">
        <v>79</v>
      </c>
      <c r="C187" s="2" t="s">
        <v>10</v>
      </c>
      <c r="D187" s="5">
        <f>D185-D186</f>
        <v>28309.600000000006</v>
      </c>
    </row>
    <row r="188" spans="1:4" ht="30" x14ac:dyDescent="0.25">
      <c r="A188" s="11" t="s">
        <v>80</v>
      </c>
      <c r="B188" s="27" t="s">
        <v>81</v>
      </c>
      <c r="C188" s="2" t="s">
        <v>10</v>
      </c>
      <c r="D188" s="5">
        <v>0</v>
      </c>
    </row>
    <row r="189" spans="1:4" s="13" customFormat="1" ht="30" customHeight="1" x14ac:dyDescent="0.25">
      <c r="A189" s="34" t="s">
        <v>59</v>
      </c>
      <c r="B189" s="35"/>
      <c r="C189" s="35"/>
      <c r="D189" s="36"/>
    </row>
    <row r="190" spans="1:4" ht="20.100000000000001" customHeight="1" x14ac:dyDescent="0.25">
      <c r="A190" s="11" t="s">
        <v>60</v>
      </c>
      <c r="B190" s="27" t="s">
        <v>61</v>
      </c>
      <c r="C190" s="2" t="s">
        <v>108</v>
      </c>
      <c r="D190" s="8" t="s">
        <v>119</v>
      </c>
    </row>
    <row r="191" spans="1:4" ht="20.100000000000001" customHeight="1" x14ac:dyDescent="0.25">
      <c r="A191" s="11" t="s">
        <v>63</v>
      </c>
      <c r="B191" s="27" t="s">
        <v>39</v>
      </c>
      <c r="C191" s="2" t="s">
        <v>108</v>
      </c>
      <c r="D191" s="8" t="s">
        <v>85</v>
      </c>
    </row>
    <row r="192" spans="1:4" x14ac:dyDescent="0.25">
      <c r="A192" s="11" t="s">
        <v>65</v>
      </c>
      <c r="B192" s="27" t="s">
        <v>66</v>
      </c>
      <c r="C192" s="2" t="s">
        <v>67</v>
      </c>
      <c r="D192" s="21">
        <f>[1]ерц!$DO$19+[1]ерц!$DX$19</f>
        <v>373.60377</v>
      </c>
    </row>
    <row r="193" spans="1:4" ht="20.100000000000001" customHeight="1" x14ac:dyDescent="0.25">
      <c r="A193" s="11" t="s">
        <v>68</v>
      </c>
      <c r="B193" s="27" t="s">
        <v>69</v>
      </c>
      <c r="C193" s="2" t="s">
        <v>10</v>
      </c>
      <c r="D193" s="21">
        <f>[1]ерц!$DS$19+[1]ерц!$DJ$19+'[1]юл нач.'!$C$500</f>
        <v>397761.25</v>
      </c>
    </row>
    <row r="194" spans="1:4" ht="20.100000000000001" customHeight="1" x14ac:dyDescent="0.25">
      <c r="A194" s="11" t="s">
        <v>70</v>
      </c>
      <c r="B194" s="27" t="s">
        <v>71</v>
      </c>
      <c r="C194" s="2" t="s">
        <v>10</v>
      </c>
      <c r="D194" s="21">
        <f>[1]ерц!$DP$19+[1]ерц!$DY$19+'[1]юл нач.'!$E$500</f>
        <v>373792.08</v>
      </c>
    </row>
    <row r="195" spans="1:4" ht="20.100000000000001" customHeight="1" x14ac:dyDescent="0.25">
      <c r="A195" s="11" t="s">
        <v>72</v>
      </c>
      <c r="B195" s="27" t="s">
        <v>73</v>
      </c>
      <c r="C195" s="2" t="s">
        <v>10</v>
      </c>
      <c r="D195" s="21">
        <f>[1]ерц!$DZ$19+[1]ерц!$DQ$19</f>
        <v>120967.24</v>
      </c>
    </row>
    <row r="196" spans="1:4" ht="30" x14ac:dyDescent="0.25">
      <c r="A196" s="11" t="s">
        <v>74</v>
      </c>
      <c r="B196" s="27" t="s">
        <v>75</v>
      </c>
      <c r="C196" s="2" t="s">
        <v>10</v>
      </c>
      <c r="D196" s="21">
        <f>'[1]20'!$B$68</f>
        <v>230228.54</v>
      </c>
    </row>
    <row r="197" spans="1:4" ht="20.100000000000001" customHeight="1" x14ac:dyDescent="0.25">
      <c r="A197" s="11" t="s">
        <v>76</v>
      </c>
      <c r="B197" s="27" t="s">
        <v>77</v>
      </c>
      <c r="C197" s="2" t="s">
        <v>10</v>
      </c>
      <c r="D197" s="21">
        <v>148656.24</v>
      </c>
    </row>
    <row r="198" spans="1:4" ht="30" x14ac:dyDescent="0.25">
      <c r="A198" s="11" t="s">
        <v>78</v>
      </c>
      <c r="B198" s="27" t="s">
        <v>79</v>
      </c>
      <c r="C198" s="2" t="s">
        <v>10</v>
      </c>
      <c r="D198" s="21">
        <f>D196-D197</f>
        <v>81572.300000000017</v>
      </c>
    </row>
    <row r="199" spans="1:4" ht="30" x14ac:dyDescent="0.25">
      <c r="A199" s="11" t="s">
        <v>80</v>
      </c>
      <c r="B199" s="27" t="s">
        <v>81</v>
      </c>
      <c r="C199" s="2" t="s">
        <v>10</v>
      </c>
      <c r="D199" s="9">
        <v>0</v>
      </c>
    </row>
    <row r="200" spans="1:4" ht="31.5" customHeight="1" x14ac:dyDescent="0.25">
      <c r="A200" s="34" t="s">
        <v>59</v>
      </c>
      <c r="B200" s="35"/>
      <c r="C200" s="35"/>
      <c r="D200" s="36"/>
    </row>
    <row r="201" spans="1:4" ht="20.100000000000001" customHeight="1" x14ac:dyDescent="0.25">
      <c r="A201" s="11" t="s">
        <v>60</v>
      </c>
      <c r="B201" s="27" t="s">
        <v>61</v>
      </c>
      <c r="C201" s="2" t="s">
        <v>108</v>
      </c>
      <c r="D201" s="8" t="s">
        <v>120</v>
      </c>
    </row>
    <row r="202" spans="1:4" ht="20.100000000000001" customHeight="1" x14ac:dyDescent="0.25">
      <c r="A202" s="11" t="s">
        <v>63</v>
      </c>
      <c r="B202" s="27" t="s">
        <v>39</v>
      </c>
      <c r="C202" s="2" t="s">
        <v>108</v>
      </c>
      <c r="D202" s="8" t="s">
        <v>121</v>
      </c>
    </row>
    <row r="203" spans="1:4" x14ac:dyDescent="0.25">
      <c r="A203" s="11" t="s">
        <v>65</v>
      </c>
      <c r="B203" s="27" t="s">
        <v>66</v>
      </c>
      <c r="C203" s="2" t="s">
        <v>67</v>
      </c>
      <c r="D203" s="33" t="s">
        <v>147</v>
      </c>
    </row>
    <row r="204" spans="1:4" ht="20.100000000000001" customHeight="1" x14ac:dyDescent="0.25">
      <c r="A204" s="11" t="s">
        <v>68</v>
      </c>
      <c r="B204" s="27" t="s">
        <v>69</v>
      </c>
      <c r="C204" s="2" t="s">
        <v>10</v>
      </c>
      <c r="D204" s="33" t="s">
        <v>148</v>
      </c>
    </row>
    <row r="205" spans="1:4" ht="20.100000000000001" customHeight="1" x14ac:dyDescent="0.25">
      <c r="A205" s="11" t="s">
        <v>70</v>
      </c>
      <c r="B205" s="27" t="s">
        <v>71</v>
      </c>
      <c r="C205" s="2" t="s">
        <v>10</v>
      </c>
      <c r="D205" s="29" t="s">
        <v>150</v>
      </c>
    </row>
    <row r="206" spans="1:4" ht="20.100000000000001" customHeight="1" x14ac:dyDescent="0.25">
      <c r="A206" s="11" t="s">
        <v>72</v>
      </c>
      <c r="B206" s="27" t="s">
        <v>73</v>
      </c>
      <c r="C206" s="2" t="s">
        <v>10</v>
      </c>
      <c r="D206" s="5">
        <f>D204-D205</f>
        <v>10144.800000000003</v>
      </c>
    </row>
    <row r="207" spans="1:4" ht="30" x14ac:dyDescent="0.25">
      <c r="A207" s="11" t="s">
        <v>74</v>
      </c>
      <c r="B207" s="27" t="s">
        <v>75</v>
      </c>
      <c r="C207" s="2" t="s">
        <v>10</v>
      </c>
      <c r="D207" s="29" t="s">
        <v>149</v>
      </c>
    </row>
    <row r="208" spans="1:4" ht="20.100000000000001" customHeight="1" x14ac:dyDescent="0.25">
      <c r="A208" s="11" t="s">
        <v>76</v>
      </c>
      <c r="B208" s="27" t="s">
        <v>77</v>
      </c>
      <c r="C208" s="2" t="s">
        <v>10</v>
      </c>
      <c r="D208" s="29" t="s">
        <v>149</v>
      </c>
    </row>
    <row r="209" spans="1:4" ht="30" customHeight="1" x14ac:dyDescent="0.25">
      <c r="A209" s="11" t="s">
        <v>78</v>
      </c>
      <c r="B209" s="27" t="s">
        <v>79</v>
      </c>
      <c r="C209" s="2" t="s">
        <v>10</v>
      </c>
      <c r="D209" s="5">
        <f>D207-D208</f>
        <v>0</v>
      </c>
    </row>
    <row r="210" spans="1:4" ht="30" x14ac:dyDescent="0.25">
      <c r="A210" s="11" t="s">
        <v>80</v>
      </c>
      <c r="B210" s="27" t="s">
        <v>81</v>
      </c>
      <c r="C210" s="2" t="s">
        <v>10</v>
      </c>
      <c r="D210" s="29" t="s">
        <v>144</v>
      </c>
    </row>
    <row r="211" spans="1:4" s="13" customFormat="1" ht="30" customHeight="1" x14ac:dyDescent="0.25">
      <c r="A211" s="34" t="s">
        <v>86</v>
      </c>
      <c r="B211" s="35"/>
      <c r="C211" s="35"/>
      <c r="D211" s="36"/>
    </row>
    <row r="212" spans="1:4" ht="20.100000000000001" customHeight="1" x14ac:dyDescent="0.25">
      <c r="A212" s="11" t="s">
        <v>87</v>
      </c>
      <c r="B212" s="6" t="s">
        <v>44</v>
      </c>
      <c r="C212" s="2" t="s">
        <v>45</v>
      </c>
      <c r="D212" s="8">
        <v>2</v>
      </c>
    </row>
    <row r="213" spans="1:4" ht="20.100000000000001" customHeight="1" x14ac:dyDescent="0.25">
      <c r="A213" s="11" t="s">
        <v>88</v>
      </c>
      <c r="B213" s="6" t="s">
        <v>47</v>
      </c>
      <c r="C213" s="2" t="s">
        <v>45</v>
      </c>
      <c r="D213" s="8">
        <v>0</v>
      </c>
    </row>
    <row r="214" spans="1:4" ht="20.100000000000001" customHeight="1" x14ac:dyDescent="0.25">
      <c r="A214" s="11" t="s">
        <v>89</v>
      </c>
      <c r="B214" s="6" t="s">
        <v>49</v>
      </c>
      <c r="C214" s="2" t="s">
        <v>108</v>
      </c>
      <c r="D214" s="8">
        <v>2</v>
      </c>
    </row>
    <row r="215" spans="1:4" ht="20.100000000000001" customHeight="1" x14ac:dyDescent="0.25">
      <c r="A215" s="11" t="s">
        <v>90</v>
      </c>
      <c r="B215" s="6" t="s">
        <v>51</v>
      </c>
      <c r="C215" s="2" t="s">
        <v>10</v>
      </c>
      <c r="D215" s="8">
        <v>0</v>
      </c>
    </row>
    <row r="216" spans="1:4" s="13" customFormat="1" ht="30" customHeight="1" x14ac:dyDescent="0.25">
      <c r="A216" s="34" t="s">
        <v>118</v>
      </c>
      <c r="B216" s="35"/>
      <c r="C216" s="35"/>
      <c r="D216" s="36"/>
    </row>
    <row r="217" spans="1:4" ht="20.100000000000001" customHeight="1" x14ac:dyDescent="0.25">
      <c r="A217" s="11" t="s">
        <v>91</v>
      </c>
      <c r="B217" s="27" t="s">
        <v>92</v>
      </c>
      <c r="C217" s="2" t="s">
        <v>45</v>
      </c>
      <c r="D217" s="8">
        <v>8</v>
      </c>
    </row>
    <row r="218" spans="1:4" ht="20.100000000000001" customHeight="1" x14ac:dyDescent="0.25">
      <c r="A218" s="11" t="s">
        <v>93</v>
      </c>
      <c r="B218" s="27" t="s">
        <v>94</v>
      </c>
      <c r="C218" s="2" t="s">
        <v>95</v>
      </c>
      <c r="D218" s="8">
        <v>0</v>
      </c>
    </row>
    <row r="219" spans="1:4" ht="30" x14ac:dyDescent="0.25">
      <c r="A219" s="11" t="s">
        <v>96</v>
      </c>
      <c r="B219" s="27" t="s">
        <v>97</v>
      </c>
      <c r="C219" s="2" t="s">
        <v>10</v>
      </c>
      <c r="D219" s="8">
        <v>74283.47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2016-04-04T06:51:51Z</dcterms:modified>
</cp:coreProperties>
</file>